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DA-DI-DR 2021\2021-55 DR Contrats aidés 2020\"/>
    </mc:Choice>
  </mc:AlternateContent>
  <bookViews>
    <workbookView xWindow="0" yWindow="720" windowWidth="19200" windowHeight="6300" tabRatio="848"/>
  </bookViews>
  <sheets>
    <sheet name="Lisez-moi" sheetId="17" r:id="rId1"/>
    <sheet name="Graphique 1" sheetId="2" r:id="rId2"/>
    <sheet name="Tableau 1" sheetId="38" r:id="rId3"/>
    <sheet name="Graphique 2" sheetId="39" r:id="rId4"/>
    <sheet name="Tableau 2" sheetId="5" r:id="rId5"/>
    <sheet name="Tableau 3" sheetId="37" r:id="rId6"/>
    <sheet name="Tableau 4" sheetId="29" r:id="rId7"/>
    <sheet name="Tableau 5" sheetId="23" r:id="rId8"/>
    <sheet name="Tableau 6" sheetId="30" r:id="rId9"/>
    <sheet name="Tableau 7" sheetId="4" r:id="rId10"/>
    <sheet name="Tableau 8" sheetId="32" r:id="rId11"/>
    <sheet name="Tableau 9" sheetId="6" r:id="rId12"/>
    <sheet name="Tableau 10" sheetId="8" r:id="rId13"/>
    <sheet name="Tableau 11" sheetId="31" r:id="rId14"/>
    <sheet name="Graphique 3" sheetId="40" r:id="rId15"/>
  </sheets>
  <externalReferences>
    <externalReference r:id="rId16"/>
  </externalReferences>
  <definedNames>
    <definedName name="_TAB1" localSheetId="14">#REF!</definedName>
    <definedName name="_TAB1" localSheetId="5">#REF!</definedName>
    <definedName name="_TAB1" localSheetId="6">#REF!</definedName>
    <definedName name="_TAB1" localSheetId="7">#REF!</definedName>
    <definedName name="_TAB1" localSheetId="8">#REF!</definedName>
    <definedName name="_TAB1">#REF!</definedName>
    <definedName name="env_0">[1]prevision!$E$5</definedName>
    <definedName name="env_1">[1]prevision!$E$6</definedName>
    <definedName name="env_2">[1]prevision!$E$7</definedName>
    <definedName name="env_3">[1]prevision!$E$8</definedName>
    <definedName name="env_4">[1]prevision!$E$9</definedName>
    <definedName name="env_5">[1]prevision!$E$10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30" l="1"/>
  <c r="G7" i="30"/>
  <c r="B21" i="37" l="1"/>
  <c r="G11" i="4" l="1"/>
  <c r="F11" i="4"/>
  <c r="E11" i="4"/>
  <c r="D11" i="4"/>
  <c r="G10" i="4"/>
  <c r="F10" i="4"/>
  <c r="F9" i="4" s="1"/>
  <c r="E10" i="4"/>
  <c r="D10" i="4"/>
  <c r="G9" i="4"/>
  <c r="E9" i="4"/>
  <c r="D9" i="4"/>
  <c r="C9" i="4"/>
  <c r="B9" i="4"/>
  <c r="E8" i="4"/>
  <c r="G8" i="4" s="1"/>
  <c r="D8" i="4"/>
  <c r="F8" i="4" s="1"/>
  <c r="E7" i="4"/>
  <c r="G7" i="4" s="1"/>
  <c r="D7" i="4"/>
  <c r="F7" i="4" s="1"/>
  <c r="E6" i="4"/>
  <c r="G6" i="4" s="1"/>
  <c r="D6" i="4"/>
  <c r="F6" i="4" s="1"/>
  <c r="F5" i="4" s="1"/>
  <c r="F12" i="4" s="1"/>
  <c r="E5" i="4"/>
  <c r="E12" i="4" s="1"/>
  <c r="D5" i="4"/>
  <c r="D12" i="4" s="1"/>
  <c r="C5" i="4"/>
  <c r="C12" i="4" s="1"/>
  <c r="B5" i="4"/>
  <c r="B12" i="4" s="1"/>
  <c r="G5" i="4" l="1"/>
  <c r="G12" i="4" s="1"/>
  <c r="D21" i="37"/>
  <c r="C21" i="37"/>
  <c r="F17" i="30" l="1"/>
  <c r="E17" i="30"/>
  <c r="G17" i="30" s="1"/>
  <c r="F16" i="30"/>
  <c r="E16" i="30"/>
  <c r="F15" i="30"/>
  <c r="E15" i="30"/>
  <c r="G15" i="30" s="1"/>
  <c r="F14" i="30"/>
  <c r="E14" i="30"/>
  <c r="G14" i="30" s="1"/>
  <c r="D17" i="30"/>
  <c r="D16" i="30"/>
  <c r="D15" i="30"/>
  <c r="D14" i="30"/>
  <c r="G13" i="30"/>
  <c r="G11" i="30"/>
  <c r="G10" i="30"/>
  <c r="G9" i="30"/>
  <c r="G8" i="30"/>
  <c r="G6" i="30"/>
  <c r="G5" i="30"/>
  <c r="G4" i="30"/>
  <c r="D5" i="23"/>
  <c r="D4" i="23"/>
  <c r="E6" i="23"/>
  <c r="C6" i="23"/>
  <c r="B6" i="23"/>
  <c r="G16" i="30" l="1"/>
  <c r="D6" i="23"/>
</calcChain>
</file>

<file path=xl/sharedStrings.xml><?xml version="1.0" encoding="utf-8"?>
<sst xmlns="http://schemas.openxmlformats.org/spreadsheetml/2006/main" count="256" uniqueCount="207">
  <si>
    <t>Loi de finances initiale</t>
  </si>
  <si>
    <t>Enveloppe totale budgétée</t>
  </si>
  <si>
    <t>Conventions débutées</t>
  </si>
  <si>
    <t>CUI-CIE</t>
  </si>
  <si>
    <t>Ensemble</t>
  </si>
  <si>
    <t>Champ : France entière.</t>
  </si>
  <si>
    <t>Graphique 1 : Nombre de bénéficiaires d'un contrat aidé</t>
  </si>
  <si>
    <t>Stocks</t>
  </si>
  <si>
    <t>* Dispositifs pris en compte : CUI-CIE, emploi d'avenir, Contrat initiative Emploi (CIE), Contrat de retour à l'emploi, nouveau CIE, convention de coopération (Unédic), aide dégressive de l'employeur (Unédic), contrat d'insertion Revenu minimum d'activité.</t>
  </si>
  <si>
    <t>Source : ASP ; traitement : Dares.</t>
  </si>
  <si>
    <t>Secteur non marchand</t>
  </si>
  <si>
    <t>Dont : nouveaux contrats</t>
  </si>
  <si>
    <t xml:space="preserve">        avenants de reconduction</t>
  </si>
  <si>
    <t>Effectifs en fin d'année</t>
  </si>
  <si>
    <t>Emploi d'avenir</t>
  </si>
  <si>
    <t>Secteur marchand</t>
  </si>
  <si>
    <t>Source : Agence de services et de paiement (ASP) ; traitement Dares.</t>
  </si>
  <si>
    <t>En milliers</t>
  </si>
  <si>
    <t>CUI-CAE hors ACI</t>
  </si>
  <si>
    <t>En %</t>
  </si>
  <si>
    <t>Sexe</t>
  </si>
  <si>
    <t>Homme</t>
  </si>
  <si>
    <t>Femme</t>
  </si>
  <si>
    <t>Âge</t>
  </si>
  <si>
    <t>Moins de 26 ans</t>
  </si>
  <si>
    <t>De 26 à 49 ans</t>
  </si>
  <si>
    <t>50 ans ou plus</t>
  </si>
  <si>
    <t>Niveau de formation</t>
  </si>
  <si>
    <t>Niveau CAP-BEP avec diplôme</t>
  </si>
  <si>
    <t>Niveau Baccalauréat avec ou sans diplôme</t>
  </si>
  <si>
    <t>Supérieur au Baccalauréat</t>
  </si>
  <si>
    <t>Non-inscrit</t>
  </si>
  <si>
    <t>Moins de 6 mois</t>
  </si>
  <si>
    <t>De 6 à 11 mois</t>
  </si>
  <si>
    <t>De 12 à 23 mois</t>
  </si>
  <si>
    <t>24 mois ou plus</t>
  </si>
  <si>
    <t>Bénéficiaire d'un minimum social</t>
  </si>
  <si>
    <t>Zone prioritaire *</t>
  </si>
  <si>
    <t>Quartiers prioritaires de la ville (QPV)</t>
  </si>
  <si>
    <t>Zones de revitalisation rurale (ZRR)</t>
  </si>
  <si>
    <t>Départements et régions d’outre-mer (Drom)</t>
  </si>
  <si>
    <t>* Dans l’ensemble des zones prioritaires, les bénéficiaires des Drom habitant en QPV ou en ZRR ne sont comptés qu’une fois.</t>
  </si>
  <si>
    <t>Commune et EPCI*</t>
  </si>
  <si>
    <t>Région et département</t>
  </si>
  <si>
    <t>Association, fondation</t>
  </si>
  <si>
    <t>Établissement public d'enseignement</t>
  </si>
  <si>
    <t>Établissement sanitaire public</t>
  </si>
  <si>
    <t>Autre établissement public</t>
  </si>
  <si>
    <t>Autre personne morale</t>
  </si>
  <si>
    <t>CDD (en %)</t>
  </si>
  <si>
    <t>CDI (en %)</t>
  </si>
  <si>
    <t>Durée hebdomadaire de travail (en heures)</t>
  </si>
  <si>
    <t>Taux de prise en charge moyen de l'État (en %)</t>
  </si>
  <si>
    <t>Durée moyenne du contrat (en mois) *</t>
  </si>
  <si>
    <t>Actions d'accompagnement social</t>
  </si>
  <si>
    <t>Actions d'accompagnement professionnel</t>
  </si>
  <si>
    <t>Remobilisation vers l'emploi</t>
  </si>
  <si>
    <t>Aide à la prise de poste</t>
  </si>
  <si>
    <t>Aide à la recherche d'emploi</t>
  </si>
  <si>
    <t>Autre</t>
  </si>
  <si>
    <t>Actions de formation</t>
  </si>
  <si>
    <t>Adaptation au poste de travail</t>
  </si>
  <si>
    <t>Remise à niveau</t>
  </si>
  <si>
    <t>Préqualification</t>
  </si>
  <si>
    <t>Formation qualifiante</t>
  </si>
  <si>
    <t>Données</t>
  </si>
  <si>
    <t>Définitions</t>
  </si>
  <si>
    <t>Sources</t>
  </si>
  <si>
    <t>Champ</t>
  </si>
  <si>
    <t>Contenu des onglets</t>
  </si>
  <si>
    <t xml:space="preserve">Contact </t>
  </si>
  <si>
    <t>Pour tout renseignement concernant nos statistiques, vous pouvez nous contacter par courriel à l'adresse suivante :  DARES.communication@travail.gouv.fr</t>
  </si>
  <si>
    <t>Ces données présentent des séries d'indicateurs relatifs aux parcours emploi compétences (PEC), aux contrats uniques d'insertion (CUI) et aux emplois d'avenir : nombre de bénéficiaires, caractéristiques des bénéficiaires embauchés en convention initiale et en reconduction, de leurs contrats et de leurs employeurs.</t>
  </si>
  <si>
    <t>Révisions en cours d'année*</t>
  </si>
  <si>
    <t>Évolution du nombre de bénéficiaires</t>
  </si>
  <si>
    <t>* EPCI : établissement public de coopération intercommunale.</t>
  </si>
  <si>
    <t>Secteur marchand*</t>
  </si>
  <si>
    <t>Secteur non marchand**</t>
  </si>
  <si>
    <t>mailto:dares.communication@travail.gouv.fr</t>
  </si>
  <si>
    <r>
      <t xml:space="preserve">Le contrat unique d'insertion est entré en vigueur en 2010. Il a pour objet de faciliter l’insertion professionnelle des personnes sans emploi rencontrant des difficultés sociales et professionnelles d’accès à l’emploi. Il se décline en </t>
    </r>
    <r>
      <rPr>
        <b/>
        <sz val="11"/>
        <color indexed="8"/>
        <rFont val="Calibri"/>
        <family val="2"/>
      </rPr>
      <t xml:space="preserve">contrat unique d'insertion-contrat d'accompagnement à l'emploi (CUI-CAE) </t>
    </r>
    <r>
      <rPr>
        <sz val="11"/>
        <color indexed="8"/>
        <rFont val="Calibri"/>
        <family val="2"/>
      </rPr>
      <t xml:space="preserve">dans le secteur non marchand et en </t>
    </r>
    <r>
      <rPr>
        <b/>
        <sz val="11"/>
        <color indexed="8"/>
        <rFont val="Calibri"/>
        <family val="2"/>
      </rPr>
      <t>contrat unique d'insertion-contrat initiative emploi (CUI-CIE)</t>
    </r>
    <r>
      <rPr>
        <sz val="11"/>
        <color indexed="8"/>
        <rFont val="Calibri"/>
        <family val="2"/>
      </rPr>
      <t xml:space="preserve"> dans le secteur marchand. Depuis janvier 2018, le </t>
    </r>
    <r>
      <rPr>
        <b/>
        <sz val="11"/>
        <color indexed="8"/>
        <rFont val="Calibri"/>
        <family val="2"/>
      </rPr>
      <t>parcours emploi compétences (PEC)</t>
    </r>
    <r>
      <rPr>
        <sz val="11"/>
        <color indexed="8"/>
        <rFont val="Calibri"/>
        <family val="2"/>
      </rPr>
      <t xml:space="preserve"> s’est substitué aux CUI-CAE dans le secteur non marchand, tout en étant prescrit dans le cadre juridique du CUI-CAE, avec obligation d’accompagnement et de formation. Les</t>
    </r>
    <r>
      <rPr>
        <b/>
        <sz val="11"/>
        <color indexed="8"/>
        <rFont val="Calibri"/>
        <family val="2"/>
      </rPr>
      <t xml:space="preserve"> emplois d'avenir</t>
    </r>
    <r>
      <rPr>
        <sz val="11"/>
        <color indexed="8"/>
        <rFont val="Calibri"/>
        <family val="2"/>
      </rPr>
      <t xml:space="preserve"> ont été créés par la loi du 26 octobre 2012 afin de proposer des solutions d’emploi dans le secteur marchand et dans le secteur non marchand aux jeunes sans emploi peu ou pas qualifiés, de leur ouvrir l’accès à une qualification et à une insertion professionnelle durable. Plus aucune entrée en emplois d’avenir n’est possible à compter du 1er janvier 2018. Les contrats en cours iront à leur terme.</t>
    </r>
  </si>
  <si>
    <t>France (sauf mention contraire). Cet ensemble comprend la France métropolitaine ainsi que les départements et régions d’outre-mer (Drom), y compris Mayotte.</t>
  </si>
  <si>
    <t>Effet sur l'emploi</t>
  </si>
  <si>
    <t>Effet sur le nombre de demandeurs d'emploi</t>
  </si>
  <si>
    <t>Temps partiel (moins de 35 heures) (en %)</t>
  </si>
  <si>
    <t>* Des enveloppes et des crédits sont votés dans le cadre de la loi de finances initiale, puis amendés par un gel des enveloppes et des transferts vers d’autres types de politique d'emploi (CUI-CIE, initiatives territoriales).</t>
  </si>
  <si>
    <t>Acquisition de nouvelles compétences</t>
  </si>
  <si>
    <t>Personnes en situation de handicap</t>
  </si>
  <si>
    <t>Reconductions</t>
  </si>
  <si>
    <t xml:space="preserve">Entre 9 et 12 mois </t>
  </si>
  <si>
    <t>Plus de 12 mois</t>
  </si>
  <si>
    <t>Moins de 9 mois</t>
  </si>
  <si>
    <t>20 heures ou moins</t>
  </si>
  <si>
    <t>Conventions initiales</t>
  </si>
  <si>
    <t>Cap emploi</t>
  </si>
  <si>
    <t>Conseil départemental</t>
  </si>
  <si>
    <t>Pôle emploi</t>
  </si>
  <si>
    <t>Mission locale</t>
  </si>
  <si>
    <t>Les Cap emploi sont des organismes en charge de l’accompagnement et du maintien dans l’emploi des personnes en situation de handicap.</t>
  </si>
  <si>
    <t>entre 20 et 24 heures</t>
  </si>
  <si>
    <t>entre 24 et 35 heures</t>
  </si>
  <si>
    <t>Durée d'inscription à Pôle emploi avant l'embauche</t>
  </si>
  <si>
    <r>
      <t>Les données sont issues des fichiers de l'</t>
    </r>
    <r>
      <rPr>
        <b/>
        <sz val="11"/>
        <rFont val="Calibri"/>
        <family val="2"/>
      </rPr>
      <t>Agence de services et de paiement,</t>
    </r>
    <r>
      <rPr>
        <sz val="11"/>
        <rFont val="Calibri"/>
        <family val="2"/>
      </rPr>
      <t xml:space="preserve"> en charge du versement des aides. La </t>
    </r>
    <r>
      <rPr>
        <b/>
        <sz val="11"/>
        <rFont val="Calibri"/>
        <family val="2"/>
      </rPr>
      <t>Dares</t>
    </r>
    <r>
      <rPr>
        <sz val="11"/>
        <rFont val="Calibri"/>
        <family val="2"/>
      </rPr>
      <t xml:space="preserve"> réalise la conversion de ces données en une base de données statistiques et les traitements permettant de réaliser cette étude.
Les données du focus sont issues de l'enquête auprès des sortants de contrat aidé, réalisée par l'ASP.</t>
    </r>
  </si>
  <si>
    <t>Graphique 1 - Bénéficiaires d'un contrat aidé (en milliers)</t>
  </si>
  <si>
    <t>Sources : loi de finances pour 2020, circulaire de programmation, Agence de services et de paiement (ASP) ; traitement Dares.</t>
  </si>
  <si>
    <t>Ensemble du secteur marchand (CUI-CIE quasi-exclusivement)</t>
  </si>
  <si>
    <t>Évolution 2019 - 2020 (%)</t>
  </si>
  <si>
    <t>Moins de 9 mois (en %)</t>
  </si>
  <si>
    <t>Entre 9 et 12 mois (en %)</t>
  </si>
  <si>
    <t>Plus de 12 mois (en %)</t>
  </si>
  <si>
    <t>Lecture : en 2020, 95,8 % des conventions de contrat aidé sont conclues en CDD.</t>
  </si>
  <si>
    <t>* Durée moyenne de l’aide au contrat prévue lors de la signature de la convention initiale ou de reconduction.</t>
  </si>
  <si>
    <t>Nettoyage de locaux</t>
  </si>
  <si>
    <t>Assistance auprès d'enfants</t>
  </si>
  <si>
    <t>Animation de loisirs auprès d'enfants ou d'adolescents</t>
  </si>
  <si>
    <t>Personnel polyvalent des services hospitaliers</t>
  </si>
  <si>
    <t>Maintenance des bâtiments et des locaux</t>
  </si>
  <si>
    <t>Entretien des espaces verts</t>
  </si>
  <si>
    <t>Personnel polyvalent en restauration</t>
  </si>
  <si>
    <t>Facilitation de la vie sociale</t>
  </si>
  <si>
    <t>Secrétariat</t>
  </si>
  <si>
    <t>Accueil et renseignements</t>
  </si>
  <si>
    <t>Éducation et surveillance au sein d'établissements d'enseignement</t>
  </si>
  <si>
    <t>Opérations administratives</t>
  </si>
  <si>
    <t>Assistance auprès d'adultes</t>
  </si>
  <si>
    <t>Nettoyage des espaces urbains</t>
  </si>
  <si>
    <t>Services domestiques</t>
  </si>
  <si>
    <t>Animation d'activités culturelles ou ludiques</t>
  </si>
  <si>
    <t>Intervention socioculturelle</t>
  </si>
  <si>
    <t>Autres métiers</t>
  </si>
  <si>
    <t xml:space="preserve">Lecture : en 2020, la baisse de 18 000 bénéficiaires de contrat aidé aurait contribué à augmenter le nombre de demandeurs d'emploi de 7 000.  </t>
  </si>
  <si>
    <t>Secteur non-marchand</t>
  </si>
  <si>
    <t>Élaboration du projet professionnel et appui à sa réalisation</t>
  </si>
  <si>
    <t>Évaluation des capacités et des compétences</t>
  </si>
  <si>
    <t>**Les Pec de la mission Education nationale sont principalement chargés de l'accompagnement des élèves en situation de handicap. A partir du 1er juillet 2019, les salariés exerçant ces missions sont recrutés en CDD.</t>
  </si>
  <si>
    <t>Temps complet (35 heures ou plus) (en %)</t>
  </si>
  <si>
    <t>** Dispositifs pris en compte : PEC, CUI-CAE, emploi d'avenir y compris professeur, Contrat emploi-solidarité, Emploi jeune, contrat d'accompagnement dans l'emploi, Emploi consolidé, contrat d'avenir, contrat emploi ville, travail d'utilité collective.</t>
  </si>
  <si>
    <t>Ensemble du secteur non marchand (PEC quasi-exclusivement depuis 2019)</t>
  </si>
  <si>
    <t>Lecture : en 2020, 77 294 conventions de PEC ont débuté en France, dont 46 768 conventions initiales et 30 526 avenants de reconduction.</t>
  </si>
  <si>
    <t>PEC</t>
  </si>
  <si>
    <t>Lecture : en 2020, 6,9 % des PEC ont été prescrits par Cap emploi.</t>
  </si>
  <si>
    <t>Lecture : En moyenne, en 2020, une convention initiale de PEC a une durée prévisionnelle de 11,4 mois.</t>
  </si>
  <si>
    <t xml:space="preserve">Note : ces estimations reposent sur la méthode décrite dans le Dares Analyses 2019 "Les contrats aidés en 2019". </t>
  </si>
  <si>
    <t>Lecture : en 2020, 27,3 % des PEC ont été signées par des communes ou des EPCI.</t>
  </si>
  <si>
    <t>Champ : effectifs au 31/12. France métropolitaine.</t>
  </si>
  <si>
    <t>Dont : moins de 26 ans</t>
  </si>
  <si>
    <t>Jusqu'au niveau CAP-BEP, sans diplôme autre que le Certificat d'Éducation Professionnelle (CEP)</t>
  </si>
  <si>
    <t>CIE</t>
  </si>
  <si>
    <t>2021*</t>
  </si>
  <si>
    <t>Prop2020</t>
  </si>
  <si>
    <t>Corse</t>
  </si>
  <si>
    <t>Pays de la Loire</t>
  </si>
  <si>
    <t>Normandie</t>
  </si>
  <si>
    <t>Île-de-France</t>
  </si>
  <si>
    <t>Bretagne</t>
  </si>
  <si>
    <t>Grand Est</t>
  </si>
  <si>
    <t>Hauts de France</t>
  </si>
  <si>
    <t>Nouvelle-Aquitaine</t>
  </si>
  <si>
    <t>Occitanie</t>
  </si>
  <si>
    <t>Provence-Alpes-Côte d'Azur</t>
  </si>
  <si>
    <t>Auvergne-Rhône-Alpes</t>
  </si>
  <si>
    <t>Bourgogne-Franche-Comté</t>
  </si>
  <si>
    <t>Centre-Val de Loire</t>
  </si>
  <si>
    <t>moins de 26 ans en région Centre-Val de Loire.</t>
  </si>
  <si>
    <t>Drom</t>
  </si>
  <si>
    <t>Tableau 11 - Durées des conventions initiales et des reconductions</t>
  </si>
  <si>
    <t>Tableau 10 - Caractéristiques des contrats</t>
  </si>
  <si>
    <t>Tableau 9 - Les employeurs recourant aux parcours emploi compétences</t>
  </si>
  <si>
    <t>Tableau 8 - Les prescripteurs de parcours emploi compétences</t>
  </si>
  <si>
    <t>Tableau 7 - Effets de court terme des contrats aidés sur l’emploi et le nombre de demandeurs d’emploi en catégorie A</t>
  </si>
  <si>
    <t>Tableau 6 - Entrées et effectifs de personnes en contrat aidé</t>
  </si>
  <si>
    <t>Tableau 5 - Programmation et embauches effectives en contrat aidé en 2020</t>
  </si>
  <si>
    <t>Tableau 3 - Les métiers exercés par les salariés entrés en PEC</t>
  </si>
  <si>
    <t>Tableau 11 : Durées des conventions initiales et des reconductions</t>
  </si>
  <si>
    <t>Tableau 10 : Caractéristiques des contrats</t>
  </si>
  <si>
    <t>Tableau 9 : Les employeurs recourant aux parcours emploi compétences</t>
  </si>
  <si>
    <t>Tableau 8 : Les prescripteurs de parcours emploi compétences</t>
  </si>
  <si>
    <t>Tableau 7 : Effets des contrats aidés sur l’emploi et le nombre de demandeurs d’emploi en catégorie A</t>
  </si>
  <si>
    <t>Tableau 6 : Entrées et effectifs de personnes en contrat aidé</t>
  </si>
  <si>
    <t>Tableau 5 : Programmation et embauches effectives en contrat aidé en 2020</t>
  </si>
  <si>
    <t>Tableau 3 : Les métiers exercés par les salariés entrés en PEC</t>
  </si>
  <si>
    <t>Tableau 2 : Caractéristiques des salariés commençant un PEC</t>
  </si>
  <si>
    <t>Lecture : en 2020, 28,4 % des PEC sont signés par des personnes âgées de 50 ans ou plus.</t>
  </si>
  <si>
    <t>Lecture : en 2020, 14,6 % des bénéficiaires de PEC exercent le métier de nettoyage de locaux.</t>
  </si>
  <si>
    <t>Champ : embauches initiales et reconductions en PEC ; France entière.</t>
  </si>
  <si>
    <t>Champ : embauches initiales et reconductions en PEC, CAE et CIE ; France entière.</t>
  </si>
  <si>
    <t>Note : nomenclature du Répertoire opérationnel des métiers et des emplois (Rome) de Pôle emploi.</t>
  </si>
  <si>
    <t>Tableau 1 - Part des jeunes de moins de 26 ans parmi les entrées en contrat aidé</t>
  </si>
  <si>
    <t>Tableau 1 : Part des jeunes de moins de 26 ans parmi les entrées en contrat aidé</t>
  </si>
  <si>
    <t>Lecture : au 31/12/2020, on dénombrait 52 000 bénéficiaires de contrats aidés en stock.</t>
  </si>
  <si>
    <t>Champ : embauches initiales et reconductions en PEC ; France entière sauf pour les QPV pour lesquels le champ est la France métropolitaine, du fait d'une géolocalisation moins précise dans les Drom.</t>
  </si>
  <si>
    <t>Graphique 3 : Nombre de bénéficiaires d'un contrat aidé (depuis 1990)</t>
  </si>
  <si>
    <t>Lecture : en 2016, 30,8 % des entrées en contrats aidés concernaient un jeune de moins de 26 ans.</t>
  </si>
  <si>
    <t>* : données provisoires et calculées sur les 7 premiers mois de l'année.</t>
  </si>
  <si>
    <t>Lecture : en 2020, les CIE représentent 3 % des entrées et reconductions en contrats aidés chez les</t>
  </si>
  <si>
    <t>Graphique 2 - Part des CIE dans les entrées en contrat aidé des jeunes selon la région</t>
  </si>
  <si>
    <t>Graphique 2 : Part des CIE dans les entrées en contrat aidé des jeunes selon la région</t>
  </si>
  <si>
    <t>Région</t>
  </si>
  <si>
    <t>Tableau 4 - Actions d'accompagnement et de formation déclarées par les employeurs</t>
  </si>
  <si>
    <t>Tableau 4 : Actions d'accompagnement et de formation déclarées par les employeurs</t>
  </si>
  <si>
    <t>PEC** / CAE</t>
  </si>
  <si>
    <t>** : les PEC ont succédé aux CAE le 1er janvier 2018</t>
  </si>
  <si>
    <t>Source : ASP ; traitement Dares.</t>
  </si>
  <si>
    <t xml:space="preserve">Champ : embauches initiales et reconductions en CIE parmi les jeunes de moins de 26 ans ; France </t>
  </si>
  <si>
    <t>Champ : embauches initiales et reconductions en PEC ; France.</t>
  </si>
  <si>
    <t>Lecture : 7,4 % des PEC signés en 2020  prévoient une action d'accompagnement social.</t>
  </si>
  <si>
    <t>Graphique 3 - Bénéficiaires d'un contrat aidé, depuis 1990</t>
  </si>
  <si>
    <t xml:space="preserve">En 2020, les contrats aidés remobilisés face à la crise sanitaire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</si>
</sst>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 _€_-;\-* #,##0\ _€_-;_-* \-??\ _€_-;_-@_-"/>
    <numFmt numFmtId="165" formatCode="#,##0.0"/>
    <numFmt numFmtId="166" formatCode="0.0"/>
    <numFmt numFmtId="167" formatCode="0\ %"/>
    <numFmt numFmtId="168" formatCode="_-* #,##0.00_-;\-* #,##0.00_-;_-* \-??_-;_-@_-"/>
    <numFmt numFmtId="169" formatCode="_-* #,##0.00&quot; €&quot;_-;\-* #,##0.00&quot; €&quot;_-;_-* \-??&quot; €&quot;_-;_-@_-"/>
    <numFmt numFmtId="170" formatCode="_-* #,##0.00\ [$€-1]_-;\-* #,##0.00\ [$€-1]_-;_-* \-??\ [$€-1]_-"/>
    <numFmt numFmtId="171" formatCode="_-* #,##0.00\ _€_-;\-* #,##0.00\ _€_-;_-* \-??\ _€_-;_-@_-"/>
    <numFmt numFmtId="172" formatCode="0.0%"/>
  </numFmts>
  <fonts count="37"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1"/>
      <name val="Calibri"/>
      <family val="2"/>
    </font>
    <font>
      <sz val="8"/>
      <name val="Arial"/>
      <family val="2"/>
    </font>
    <font>
      <b/>
      <sz val="9"/>
      <color indexed="18"/>
      <name val="Arial"/>
      <family val="2"/>
    </font>
    <font>
      <b/>
      <sz val="10"/>
      <name val="Arial"/>
      <family val="2"/>
    </font>
    <font>
      <b/>
      <sz val="9"/>
      <name val="Arial"/>
      <family val="2"/>
    </font>
    <font>
      <i/>
      <sz val="9"/>
      <name val="Arial"/>
      <family val="2"/>
    </font>
    <font>
      <sz val="10"/>
      <name val="Calibri"/>
      <family val="2"/>
    </font>
    <font>
      <sz val="10"/>
      <name val="MS Sans Serif"/>
      <family val="2"/>
    </font>
    <font>
      <b/>
      <sz val="10"/>
      <name val="Calibri"/>
      <family val="2"/>
    </font>
    <font>
      <sz val="9"/>
      <name val="Arial"/>
      <family val="2"/>
    </font>
    <font>
      <sz val="10"/>
      <color indexed="60"/>
      <name val="Arial"/>
      <family val="2"/>
    </font>
    <font>
      <b/>
      <sz val="11"/>
      <color indexed="8"/>
      <name val="Calibri"/>
      <family val="2"/>
    </font>
    <font>
      <b/>
      <sz val="11"/>
      <name val="Calibri"/>
      <family val="2"/>
    </font>
    <font>
      <sz val="10"/>
      <name val="Arial"/>
      <family val="2"/>
    </font>
    <font>
      <sz val="10"/>
      <color theme="1"/>
      <name val="Calibri"/>
      <family val="2"/>
      <scheme val="minor"/>
    </font>
    <font>
      <u/>
      <sz val="10"/>
      <color indexed="30"/>
      <name val="Arial"/>
      <family val="2"/>
    </font>
    <font>
      <u/>
      <sz val="8"/>
      <color indexed="12"/>
      <name val="Arial"/>
      <family val="2"/>
    </font>
    <font>
      <sz val="11"/>
      <color indexed="12"/>
      <name val="Calibri"/>
      <family val="2"/>
    </font>
    <font>
      <b/>
      <sz val="11"/>
      <color theme="1"/>
      <name val="Calibri"/>
      <family val="2"/>
      <scheme val="minor"/>
    </font>
    <font>
      <sz val="11"/>
      <name val="Arial"/>
      <family val="2"/>
    </font>
    <font>
      <b/>
      <sz val="11"/>
      <color indexed="8"/>
      <name val="Arial"/>
      <family val="2"/>
    </font>
    <font>
      <sz val="11"/>
      <color indexed="8"/>
      <name val="Arial"/>
      <family val="2"/>
    </font>
    <font>
      <sz val="11"/>
      <color theme="1"/>
      <name val="Arial"/>
      <family val="2"/>
    </font>
    <font>
      <b/>
      <sz val="9"/>
      <name val="Arial"/>
      <family val="2"/>
      <charset val="1"/>
    </font>
    <font>
      <b/>
      <sz val="10"/>
      <name val="Calibri"/>
      <family val="2"/>
      <scheme val="minor"/>
    </font>
    <font>
      <sz val="10"/>
      <name val="Calibri"/>
      <family val="2"/>
      <scheme val="minor"/>
    </font>
    <font>
      <i/>
      <sz val="10"/>
      <name val="Calibri"/>
      <family val="2"/>
      <scheme val="minor"/>
    </font>
    <font>
      <sz val="9"/>
      <color rgb="FF000000"/>
      <name val="Arial"/>
      <family val="2"/>
    </font>
    <font>
      <b/>
      <sz val="9"/>
      <color rgb="FF000000"/>
      <name val="Arial"/>
      <family val="2"/>
    </font>
    <font>
      <sz val="11"/>
      <color rgb="FF000000"/>
      <name val="Arial"/>
      <family val="2"/>
    </font>
    <font>
      <sz val="10"/>
      <color theme="1"/>
      <name val="Arial"/>
      <family val="2"/>
    </font>
    <font>
      <b/>
      <sz val="10"/>
      <color theme="1"/>
      <name val="Calibri"/>
      <family val="2"/>
      <scheme val="minor"/>
    </font>
    <font>
      <b/>
      <i/>
      <sz val="9"/>
      <name val="Arial"/>
      <family val="2"/>
    </font>
  </fonts>
  <fills count="8">
    <fill>
      <patternFill patternType="none"/>
    </fill>
    <fill>
      <patternFill patternType="gray125"/>
    </fill>
    <fill>
      <patternFill patternType="solid">
        <fgColor indexed="9"/>
        <bgColor indexed="26"/>
      </patternFill>
    </fill>
    <fill>
      <patternFill patternType="solid">
        <fgColor indexed="22"/>
        <bgColor indexed="46"/>
      </patternFill>
    </fill>
    <fill>
      <patternFill patternType="solid">
        <fgColor indexed="31"/>
        <bgColor indexed="42"/>
      </patternFill>
    </fill>
    <fill>
      <patternFill patternType="solid">
        <fgColor indexed="27"/>
        <bgColor indexed="41"/>
      </patternFill>
    </fill>
    <fill>
      <patternFill patternType="solid">
        <fgColor theme="0"/>
        <bgColor indexed="26"/>
      </patternFill>
    </fill>
    <fill>
      <patternFill patternType="solid">
        <fgColor theme="0"/>
        <bgColor indexed="64"/>
      </patternFill>
    </fill>
  </fills>
  <borders count="123">
    <border>
      <left/>
      <right/>
      <top/>
      <bottom/>
      <diagonal/>
    </border>
    <border>
      <left style="medium">
        <color indexed="8"/>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23"/>
      </top>
      <bottom style="thin">
        <color indexed="23"/>
      </bottom>
      <diagonal/>
    </border>
    <border>
      <left/>
      <right style="thin">
        <color indexed="8"/>
      </right>
      <top style="thin">
        <color indexed="23"/>
      </top>
      <bottom style="medium">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medium">
        <color indexed="8"/>
      </left>
      <right/>
      <top style="thin">
        <color indexed="8"/>
      </top>
      <bottom/>
      <diagonal/>
    </border>
    <border>
      <left style="medium">
        <color indexed="8"/>
      </left>
      <right/>
      <top/>
      <bottom/>
      <diagonal/>
    </border>
    <border>
      <left style="thin">
        <color indexed="8"/>
      </left>
      <right style="medium">
        <color indexed="8"/>
      </right>
      <top/>
      <bottom/>
      <diagonal/>
    </border>
    <border>
      <left style="thin">
        <color indexed="8"/>
      </left>
      <right style="medium">
        <color indexed="8"/>
      </right>
      <top style="thin">
        <color indexed="8"/>
      </top>
      <bottom/>
      <diagonal/>
    </border>
    <border>
      <left style="medium">
        <color indexed="8"/>
      </left>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bottom style="medium">
        <color indexed="8"/>
      </bottom>
      <diagonal/>
    </border>
    <border>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style="medium">
        <color indexed="8"/>
      </right>
      <top/>
      <bottom style="thin">
        <color indexed="8"/>
      </bottom>
      <diagonal/>
    </border>
    <border>
      <left style="thin">
        <color indexed="8"/>
      </left>
      <right style="thin">
        <color indexed="64"/>
      </right>
      <top/>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style="thin">
        <color indexed="8"/>
      </left>
      <right style="medium">
        <color indexed="64"/>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right/>
      <top/>
      <bottom style="medium">
        <color indexed="64"/>
      </bottom>
      <diagonal/>
    </border>
    <border>
      <left style="thin">
        <color indexed="8"/>
      </left>
      <right style="medium">
        <color indexed="64"/>
      </right>
      <top/>
      <bottom style="medium">
        <color indexed="8"/>
      </bottom>
      <diagonal/>
    </border>
    <border>
      <left style="thin">
        <color indexed="8"/>
      </left>
      <right style="thin">
        <color indexed="8"/>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bottom/>
      <diagonal/>
    </border>
    <border>
      <left/>
      <right style="thin">
        <color indexed="64"/>
      </right>
      <top style="thin">
        <color indexed="8"/>
      </top>
      <bottom/>
      <diagonal/>
    </border>
    <border>
      <left/>
      <right style="thin">
        <color indexed="64"/>
      </right>
      <top/>
      <bottom/>
      <diagonal/>
    </border>
    <border>
      <left style="thin">
        <color indexed="64"/>
      </left>
      <right style="thin">
        <color indexed="8"/>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medium">
        <color indexed="8"/>
      </left>
      <right/>
      <top style="medium">
        <color indexed="8"/>
      </top>
      <bottom/>
      <diagonal/>
    </border>
    <border>
      <left/>
      <right style="medium">
        <color indexed="8"/>
      </right>
      <top style="medium">
        <color indexed="8"/>
      </top>
      <bottom/>
      <diagonal/>
    </border>
    <border>
      <left/>
      <right style="medium">
        <color indexed="8"/>
      </right>
      <top/>
      <bottom/>
      <diagonal/>
    </border>
    <border>
      <left style="medium">
        <color indexed="8"/>
      </left>
      <right/>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right style="thin">
        <color indexed="8"/>
      </right>
      <top style="medium">
        <color indexed="8"/>
      </top>
      <bottom style="thin">
        <color indexed="23"/>
      </bottom>
      <diagonal/>
    </border>
    <border>
      <left/>
      <right style="thin">
        <color indexed="8"/>
      </right>
      <top style="medium">
        <color indexed="8"/>
      </top>
      <bottom/>
      <diagonal/>
    </border>
    <border>
      <left/>
      <right style="thin">
        <color indexed="8"/>
      </right>
      <top/>
      <bottom style="thin">
        <color indexed="23"/>
      </bottom>
      <diagonal/>
    </border>
    <border>
      <left/>
      <right style="thin">
        <color indexed="8"/>
      </right>
      <top style="thin">
        <color indexed="64"/>
      </top>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medium">
        <color indexed="8"/>
      </right>
      <top style="medium">
        <color indexed="8"/>
      </top>
      <bottom/>
      <diagonal/>
    </border>
    <border>
      <left style="medium">
        <color indexed="8"/>
      </left>
      <right style="thin">
        <color indexed="8"/>
      </right>
      <top style="thin">
        <color indexed="64"/>
      </top>
      <bottom/>
      <diagonal/>
    </border>
    <border>
      <left/>
      <right style="medium">
        <color indexed="8"/>
      </right>
      <top style="thin">
        <color indexed="64"/>
      </top>
      <bottom/>
      <diagonal/>
    </border>
    <border>
      <left/>
      <right style="medium">
        <color indexed="8"/>
      </right>
      <top/>
      <bottom style="medium">
        <color indexed="8"/>
      </bottom>
      <diagonal/>
    </border>
    <border>
      <left/>
      <right style="thin">
        <color indexed="8"/>
      </right>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thin">
        <color indexed="23"/>
      </top>
      <bottom/>
      <diagonal/>
    </border>
    <border>
      <left/>
      <right style="thin">
        <color indexed="8"/>
      </right>
      <top style="thin">
        <color indexed="64"/>
      </top>
      <bottom style="thin">
        <color indexed="23"/>
      </bottom>
      <diagonal/>
    </border>
    <border>
      <left style="thin">
        <color indexed="8"/>
      </left>
      <right style="medium">
        <color indexed="8"/>
      </right>
      <top style="medium">
        <color indexed="8"/>
      </top>
      <bottom style="thin">
        <color indexed="8"/>
      </bottom>
      <diagonal/>
    </border>
    <border>
      <left style="thin">
        <color indexed="8"/>
      </left>
      <right style="thin">
        <color indexed="64"/>
      </right>
      <top style="thin">
        <color indexed="8"/>
      </top>
      <bottom style="thin">
        <color indexed="8"/>
      </bottom>
      <diagonal/>
    </border>
    <border>
      <left style="medium">
        <color indexed="8"/>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right/>
      <top/>
      <bottom style="thin">
        <color indexed="64"/>
      </bottom>
      <diagonal/>
    </border>
    <border>
      <left style="thin">
        <color indexed="8"/>
      </left>
      <right/>
      <top style="thin">
        <color indexed="8"/>
      </top>
      <bottom style="thin">
        <color indexed="8"/>
      </bottom>
      <diagonal/>
    </border>
    <border>
      <left style="thin">
        <color auto="1"/>
      </left>
      <right/>
      <top/>
      <bottom/>
      <diagonal/>
    </border>
    <border>
      <left style="thin">
        <color auto="1"/>
      </left>
      <right style="thin">
        <color indexed="8"/>
      </right>
      <top style="thin">
        <color indexed="8"/>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auto="1"/>
      </left>
      <right style="thin">
        <color auto="1"/>
      </right>
      <top/>
      <bottom/>
      <diagonal/>
    </border>
    <border>
      <left style="thin">
        <color auto="1"/>
      </left>
      <right style="thin">
        <color auto="1"/>
      </right>
      <top/>
      <bottom style="thin">
        <color indexed="8"/>
      </bottom>
      <diagonal/>
    </border>
    <border>
      <left style="thin">
        <color auto="1"/>
      </left>
      <right style="thin">
        <color auto="1"/>
      </right>
      <top style="thin">
        <color indexed="8"/>
      </top>
      <bottom style="thin">
        <color indexed="8"/>
      </bottom>
      <diagonal/>
    </border>
    <border>
      <left style="thin">
        <color auto="1"/>
      </left>
      <right style="thin">
        <color auto="1"/>
      </right>
      <top style="thin">
        <color indexed="8"/>
      </top>
      <bottom/>
      <diagonal/>
    </border>
    <border>
      <left/>
      <right style="thin">
        <color indexed="8"/>
      </right>
      <top style="medium">
        <color auto="1"/>
      </top>
      <bottom/>
      <diagonal/>
    </border>
    <border>
      <left style="thin">
        <color indexed="8"/>
      </left>
      <right style="thin">
        <color indexed="8"/>
      </right>
      <top style="medium">
        <color auto="1"/>
      </top>
      <bottom/>
      <diagonal/>
    </border>
    <border>
      <left style="thin">
        <color auto="1"/>
      </left>
      <right style="thin">
        <color auto="1"/>
      </right>
      <top style="medium">
        <color auto="1"/>
      </top>
      <bottom style="thin">
        <color auto="1"/>
      </bottom>
      <diagonal/>
    </border>
    <border>
      <left style="thin">
        <color auto="1"/>
      </left>
      <right/>
      <top style="thin">
        <color indexed="8"/>
      </top>
      <bottom/>
      <diagonal/>
    </border>
    <border>
      <left/>
      <right style="thin">
        <color indexed="8"/>
      </right>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64"/>
      </right>
      <top style="thin">
        <color indexed="8"/>
      </top>
      <bottom/>
      <diagonal/>
    </border>
    <border>
      <left style="thin">
        <color indexed="8"/>
      </left>
      <right style="thin">
        <color indexed="8"/>
      </right>
      <top/>
      <bottom style="thin">
        <color indexed="8"/>
      </bottom>
      <diagonal/>
    </border>
    <border>
      <left style="thin">
        <color indexed="8"/>
      </left>
      <right style="medium">
        <color indexed="8"/>
      </right>
      <top/>
      <bottom/>
      <diagonal/>
    </border>
    <border>
      <left style="medium">
        <color indexed="8"/>
      </left>
      <right style="thin">
        <color indexed="8"/>
      </right>
      <top/>
      <bottom style="thin">
        <color indexed="64"/>
      </bottom>
      <diagonal/>
    </border>
    <border>
      <left style="thin">
        <color indexed="8"/>
      </left>
      <right style="medium">
        <color indexed="8"/>
      </right>
      <top/>
      <bottom style="thin">
        <color indexed="64"/>
      </bottom>
      <diagonal/>
    </border>
    <border>
      <left style="medium">
        <color indexed="8"/>
      </left>
      <right style="thin">
        <color indexed="8"/>
      </right>
      <top/>
      <bottom style="medium">
        <color indexed="8"/>
      </bottom>
      <diagonal/>
    </border>
    <border>
      <left style="thin">
        <color indexed="8"/>
      </left>
      <right style="medium">
        <color indexed="8"/>
      </right>
      <top style="thin">
        <color indexed="64"/>
      </top>
      <bottom/>
      <diagonal/>
    </border>
    <border>
      <left style="thin">
        <color indexed="8"/>
      </left>
      <right style="medium">
        <color indexed="8"/>
      </right>
      <top/>
      <bottom style="medium">
        <color indexed="8"/>
      </bottom>
      <diagonal/>
    </border>
    <border>
      <left style="thin">
        <color auto="1"/>
      </left>
      <right style="thin">
        <color indexed="8"/>
      </right>
      <top style="thin">
        <color indexed="8"/>
      </top>
      <bottom/>
      <diagonal/>
    </border>
    <border>
      <left style="thin">
        <color indexed="64"/>
      </left>
      <right/>
      <top/>
      <bottom/>
      <diagonal/>
    </border>
    <border>
      <left style="thin">
        <color indexed="64"/>
      </left>
      <right style="thin">
        <color indexed="8"/>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8"/>
      </right>
      <top/>
      <bottom style="thin">
        <color indexed="64"/>
      </bottom>
      <diagonal/>
    </border>
    <border>
      <left/>
      <right/>
      <top style="thin">
        <color indexed="64"/>
      </top>
      <bottom/>
      <diagonal/>
    </border>
  </borders>
  <cellStyleXfs count="27">
    <xf numFmtId="0" fontId="0" fillId="0" borderId="0"/>
    <xf numFmtId="9" fontId="1" fillId="0" borderId="0" applyFont="0" applyFill="0" applyBorder="0" applyAlignment="0" applyProtection="0"/>
    <xf numFmtId="0" fontId="2" fillId="0" borderId="0"/>
    <xf numFmtId="0" fontId="3" fillId="0" borderId="0"/>
    <xf numFmtId="0" fontId="11" fillId="0" borderId="0"/>
    <xf numFmtId="0" fontId="3" fillId="0" borderId="0"/>
    <xf numFmtId="168" fontId="17" fillId="0" borderId="0" applyFill="0" applyBorder="0" applyAlignment="0" applyProtection="0"/>
    <xf numFmtId="167" fontId="17" fillId="0" borderId="0" applyFill="0" applyBorder="0" applyAlignment="0" applyProtection="0"/>
    <xf numFmtId="0" fontId="19" fillId="0" borderId="0" applyNumberFormat="0" applyFill="0" applyBorder="0" applyAlignment="0" applyProtection="0"/>
    <xf numFmtId="0" fontId="2" fillId="0" borderId="0"/>
    <xf numFmtId="0" fontId="17" fillId="0" borderId="0"/>
    <xf numFmtId="169" fontId="17" fillId="0" borderId="0" applyFill="0" applyBorder="0" applyAlignment="0" applyProtection="0"/>
    <xf numFmtId="170" fontId="2" fillId="0" borderId="0" applyFill="0" applyBorder="0" applyAlignment="0" applyProtection="0"/>
    <xf numFmtId="169" fontId="17" fillId="0" borderId="0" applyFill="0" applyBorder="0" applyAlignment="0" applyProtection="0"/>
    <xf numFmtId="169" fontId="17" fillId="0" borderId="0" applyFill="0" applyBorder="0" applyAlignment="0" applyProtection="0"/>
    <xf numFmtId="169" fontId="17" fillId="0" borderId="0" applyFill="0" applyBorder="0" applyAlignment="0" applyProtection="0"/>
    <xf numFmtId="171" fontId="17" fillId="0" borderId="0" applyFill="0" applyBorder="0" applyAlignment="0" applyProtection="0"/>
    <xf numFmtId="168" fontId="17" fillId="0" borderId="0" applyFill="0" applyBorder="0" applyAlignment="0" applyProtection="0"/>
    <xf numFmtId="171" fontId="17" fillId="0" borderId="0" applyFill="0" applyBorder="0" applyAlignment="0" applyProtection="0"/>
    <xf numFmtId="168" fontId="17" fillId="0" borderId="0" applyFill="0" applyBorder="0" applyAlignment="0" applyProtection="0"/>
    <xf numFmtId="168" fontId="17" fillId="0" borderId="0" applyFill="0" applyBorder="0" applyAlignment="0" applyProtection="0"/>
    <xf numFmtId="0" fontId="2" fillId="0" borderId="0"/>
    <xf numFmtId="0" fontId="2" fillId="0" borderId="0"/>
    <xf numFmtId="0" fontId="2" fillId="0" borderId="0"/>
    <xf numFmtId="167" fontId="17" fillId="0" borderId="0" applyFill="0" applyBorder="0" applyAlignment="0" applyProtection="0"/>
    <xf numFmtId="167" fontId="17" fillId="0" borderId="0" applyFill="0" applyBorder="0" applyAlignment="0" applyProtection="0"/>
    <xf numFmtId="43" fontId="1" fillId="0" borderId="0" applyFont="0" applyFill="0" applyBorder="0" applyAlignment="0" applyProtection="0"/>
  </cellStyleXfs>
  <cellXfs count="345">
    <xf numFmtId="0" fontId="0" fillId="0" borderId="0" xfId="0"/>
    <xf numFmtId="0" fontId="2" fillId="0" borderId="0" xfId="0" applyFont="1"/>
    <xf numFmtId="0" fontId="2" fillId="0" borderId="1" xfId="2" applyFont="1" applyBorder="1" applyAlignment="1">
      <alignment vertical="center"/>
    </xf>
    <xf numFmtId="0" fontId="2" fillId="0" borderId="6" xfId="2" applyFont="1" applyBorder="1" applyAlignment="1">
      <alignment horizontal="left" vertical="center" wrapText="1"/>
    </xf>
    <xf numFmtId="0" fontId="2" fillId="0" borderId="11" xfId="0" applyFont="1" applyBorder="1"/>
    <xf numFmtId="164" fontId="2" fillId="0" borderId="11" xfId="0" applyNumberFormat="1" applyFont="1" applyBorder="1"/>
    <xf numFmtId="164" fontId="2" fillId="0" borderId="12" xfId="0" applyNumberFormat="1" applyFont="1" applyBorder="1"/>
    <xf numFmtId="164" fontId="2" fillId="0" borderId="13" xfId="0" applyNumberFormat="1" applyFont="1" applyBorder="1"/>
    <xf numFmtId="1" fontId="2" fillId="0" borderId="16" xfId="3" applyNumberFormat="1" applyFont="1" applyBorder="1"/>
    <xf numFmtId="0" fontId="2" fillId="0" borderId="18" xfId="3" applyFont="1" applyBorder="1" applyAlignment="1">
      <alignment horizontal="left" indent="1"/>
    </xf>
    <xf numFmtId="1" fontId="2" fillId="0" borderId="0" xfId="3" applyNumberFormat="1" applyFont="1" applyBorder="1"/>
    <xf numFmtId="0" fontId="2" fillId="0" borderId="20" xfId="3" applyFont="1" applyBorder="1" applyAlignment="1">
      <alignment horizontal="left" indent="1"/>
    </xf>
    <xf numFmtId="1" fontId="2" fillId="0" borderId="21" xfId="3" applyNumberFormat="1" applyFont="1" applyBorder="1"/>
    <xf numFmtId="0" fontId="7" fillId="2" borderId="21" xfId="2" applyFont="1" applyFill="1" applyBorder="1" applyAlignment="1">
      <alignment horizontal="left" vertical="center" wrapText="1"/>
    </xf>
    <xf numFmtId="0" fontId="2" fillId="2" borderId="21" xfId="2" applyFont="1" applyFill="1" applyBorder="1" applyAlignment="1">
      <alignment horizontal="right" vertical="center" wrapText="1"/>
    </xf>
    <xf numFmtId="0" fontId="10" fillId="2" borderId="25" xfId="2" applyFont="1" applyFill="1" applyBorder="1" applyAlignment="1">
      <alignment vertical="center"/>
    </xf>
    <xf numFmtId="0" fontId="7" fillId="2" borderId="27" xfId="2" applyFont="1" applyFill="1" applyBorder="1" applyAlignment="1">
      <alignment horizontal="left" vertical="center" wrapText="1"/>
    </xf>
    <xf numFmtId="1" fontId="12" fillId="2" borderId="25" xfId="4" applyNumberFormat="1" applyFont="1" applyFill="1" applyBorder="1" applyAlignment="1">
      <alignment horizontal="left" vertical="center"/>
    </xf>
    <xf numFmtId="1" fontId="12" fillId="0" borderId="25" xfId="4" applyNumberFormat="1" applyFont="1" applyFill="1" applyBorder="1" applyAlignment="1">
      <alignment horizontal="center" vertical="center"/>
    </xf>
    <xf numFmtId="1" fontId="12" fillId="2" borderId="25" xfId="4" applyNumberFormat="1" applyFont="1" applyFill="1" applyBorder="1" applyAlignment="1">
      <alignment horizontal="center" vertical="center"/>
    </xf>
    <xf numFmtId="1" fontId="10" fillId="2" borderId="28" xfId="4" applyNumberFormat="1" applyFont="1" applyFill="1" applyBorder="1" applyAlignment="1">
      <alignment horizontal="left" vertical="center" indent="1"/>
    </xf>
    <xf numFmtId="1" fontId="10" fillId="2" borderId="28" xfId="4" applyNumberFormat="1" applyFont="1" applyFill="1" applyBorder="1" applyAlignment="1">
      <alignment horizontal="center" vertical="center"/>
    </xf>
    <xf numFmtId="1" fontId="10" fillId="2" borderId="28" xfId="2" applyNumberFormat="1" applyFont="1" applyFill="1" applyBorder="1" applyAlignment="1">
      <alignment horizontal="center" vertical="center"/>
    </xf>
    <xf numFmtId="1" fontId="12" fillId="2" borderId="8" xfId="4" applyNumberFormat="1" applyFont="1" applyFill="1" applyBorder="1" applyAlignment="1">
      <alignment vertical="center"/>
    </xf>
    <xf numFmtId="1" fontId="12" fillId="2" borderId="8" xfId="2" applyNumberFormat="1" applyFont="1" applyFill="1" applyBorder="1" applyAlignment="1">
      <alignment horizontal="center" vertical="center"/>
    </xf>
    <xf numFmtId="0" fontId="2" fillId="2" borderId="0" xfId="0" applyFont="1" applyFill="1"/>
    <xf numFmtId="0" fontId="0" fillId="2" borderId="0" xfId="0" applyFill="1"/>
    <xf numFmtId="0" fontId="8" fillId="2" borderId="30" xfId="0" applyFont="1" applyFill="1" applyBorder="1" applyAlignment="1">
      <alignment vertical="center"/>
    </xf>
    <xf numFmtId="0" fontId="0" fillId="2" borderId="28" xfId="0" applyFill="1" applyBorder="1"/>
    <xf numFmtId="0" fontId="13" fillId="2" borderId="30" xfId="0" applyFont="1" applyFill="1" applyBorder="1" applyAlignment="1">
      <alignment vertical="center"/>
    </xf>
    <xf numFmtId="166" fontId="2" fillId="2" borderId="28" xfId="0" applyNumberFormat="1" applyFont="1" applyFill="1" applyBorder="1" applyAlignment="1">
      <alignment horizontal="center" vertical="center"/>
    </xf>
    <xf numFmtId="166" fontId="2" fillId="2" borderId="31" xfId="0" applyNumberFormat="1" applyFont="1" applyFill="1" applyBorder="1" applyAlignment="1">
      <alignment horizontal="center" vertical="center"/>
    </xf>
    <xf numFmtId="0" fontId="8" fillId="2" borderId="29" xfId="0" applyFont="1" applyFill="1" applyBorder="1" applyAlignment="1">
      <alignment vertical="center"/>
    </xf>
    <xf numFmtId="0" fontId="14" fillId="2" borderId="25" xfId="0" applyFont="1" applyFill="1" applyBorder="1" applyAlignment="1">
      <alignment horizontal="center" vertical="center"/>
    </xf>
    <xf numFmtId="0" fontId="14" fillId="2" borderId="32" xfId="0" applyFont="1" applyFill="1" applyBorder="1" applyAlignment="1">
      <alignment horizontal="center" vertical="center"/>
    </xf>
    <xf numFmtId="0" fontId="13" fillId="2" borderId="33" xfId="0" applyFont="1" applyFill="1" applyBorder="1" applyAlignment="1">
      <alignment vertical="center"/>
    </xf>
    <xf numFmtId="166" fontId="2" fillId="2" borderId="27" xfId="0" applyNumberFormat="1" applyFont="1" applyFill="1" applyBorder="1" applyAlignment="1">
      <alignment horizontal="center" vertical="center"/>
    </xf>
    <xf numFmtId="166" fontId="2" fillId="2" borderId="34" xfId="0" applyNumberFormat="1" applyFont="1" applyFill="1" applyBorder="1" applyAlignment="1">
      <alignment horizontal="center" vertical="center"/>
    </xf>
    <xf numFmtId="166" fontId="2" fillId="2" borderId="25" xfId="0" applyNumberFormat="1" applyFont="1" applyFill="1" applyBorder="1" applyAlignment="1">
      <alignment horizontal="center" vertical="center"/>
    </xf>
    <xf numFmtId="166" fontId="2" fillId="2" borderId="32" xfId="0" applyNumberFormat="1" applyFont="1" applyFill="1" applyBorder="1" applyAlignment="1">
      <alignment horizontal="center" vertical="center"/>
    </xf>
    <xf numFmtId="0" fontId="13" fillId="2" borderId="30" xfId="0" applyFont="1" applyFill="1" applyBorder="1" applyAlignment="1">
      <alignment vertical="center" wrapText="1"/>
    </xf>
    <xf numFmtId="0" fontId="8" fillId="2" borderId="6" xfId="0" applyFont="1" applyFill="1" applyBorder="1" applyAlignment="1">
      <alignment vertical="center"/>
    </xf>
    <xf numFmtId="166" fontId="7" fillId="2" borderId="8" xfId="0" applyNumberFormat="1" applyFont="1" applyFill="1" applyBorder="1" applyAlignment="1">
      <alignment horizontal="center" vertical="center"/>
    </xf>
    <xf numFmtId="166" fontId="7" fillId="2" borderId="9" xfId="0" applyNumberFormat="1" applyFont="1" applyFill="1" applyBorder="1" applyAlignment="1">
      <alignment horizontal="center" vertical="center"/>
    </xf>
    <xf numFmtId="166" fontId="7" fillId="2" borderId="25" xfId="0" applyNumberFormat="1" applyFont="1" applyFill="1" applyBorder="1" applyAlignment="1">
      <alignment horizontal="center" vertical="center"/>
    </xf>
    <xf numFmtId="166" fontId="7" fillId="2" borderId="32" xfId="0" applyNumberFormat="1" applyFont="1" applyFill="1" applyBorder="1" applyAlignment="1">
      <alignment horizontal="center" vertical="center"/>
    </xf>
    <xf numFmtId="0" fontId="13" fillId="2" borderId="30" xfId="0" applyFont="1" applyFill="1" applyBorder="1" applyAlignment="1">
      <alignment horizontal="left" vertical="center"/>
    </xf>
    <xf numFmtId="0" fontId="13" fillId="2" borderId="0" xfId="0" applyFont="1" applyFill="1" applyBorder="1" applyAlignment="1">
      <alignment horizontal="left" vertical="center"/>
    </xf>
    <xf numFmtId="166" fontId="2" fillId="2" borderId="0" xfId="0" applyNumberFormat="1" applyFont="1" applyFill="1" applyBorder="1" applyAlignment="1">
      <alignment horizontal="center" vertical="center"/>
    </xf>
    <xf numFmtId="0" fontId="13" fillId="2" borderId="28" xfId="0" applyFont="1" applyFill="1" applyBorder="1"/>
    <xf numFmtId="166" fontId="2" fillId="2" borderId="25" xfId="0" applyNumberFormat="1" applyFont="1" applyFill="1" applyBorder="1" applyAlignment="1">
      <alignment horizontal="center"/>
    </xf>
    <xf numFmtId="166" fontId="2" fillId="2" borderId="28" xfId="0" applyNumberFormat="1" applyFont="1" applyFill="1" applyBorder="1" applyAlignment="1">
      <alignment horizontal="center"/>
    </xf>
    <xf numFmtId="0" fontId="13" fillId="2" borderId="27" xfId="0" applyFont="1" applyFill="1" applyBorder="1"/>
    <xf numFmtId="166" fontId="2" fillId="2" borderId="27" xfId="0" applyNumberFormat="1" applyFont="1" applyFill="1" applyBorder="1" applyAlignment="1">
      <alignment horizontal="center"/>
    </xf>
    <xf numFmtId="0" fontId="0" fillId="2" borderId="0" xfId="0" applyFill="1" applyAlignment="1"/>
    <xf numFmtId="166" fontId="8" fillId="2" borderId="30" xfId="1" applyNumberFormat="1" applyFont="1" applyFill="1" applyBorder="1" applyAlignment="1" applyProtection="1">
      <alignment horizontal="left" vertical="center"/>
    </xf>
    <xf numFmtId="0" fontId="0" fillId="0" borderId="0" xfId="0" applyAlignment="1">
      <alignment horizontal="left" vertical="center"/>
    </xf>
    <xf numFmtId="0" fontId="7" fillId="2" borderId="28" xfId="0" applyFont="1" applyFill="1" applyBorder="1"/>
    <xf numFmtId="0" fontId="0" fillId="2" borderId="0" xfId="0" applyFill="1" applyAlignment="1">
      <alignment horizontal="left" vertical="center"/>
    </xf>
    <xf numFmtId="0" fontId="2" fillId="2" borderId="0" xfId="0" applyFont="1" applyFill="1" applyAlignment="1">
      <alignment horizontal="left" vertical="center"/>
    </xf>
    <xf numFmtId="0" fontId="0" fillId="2" borderId="28" xfId="0" applyFont="1" applyFill="1" applyBorder="1" applyAlignment="1">
      <alignment horizontal="left" indent="3"/>
    </xf>
    <xf numFmtId="0" fontId="0" fillId="2" borderId="27" xfId="0" applyFont="1" applyFill="1" applyBorder="1" applyAlignment="1">
      <alignment horizontal="left" indent="3"/>
    </xf>
    <xf numFmtId="0" fontId="3" fillId="2" borderId="0" xfId="5" applyFont="1" applyFill="1"/>
    <xf numFmtId="0" fontId="18" fillId="0" borderId="0" xfId="0" applyFont="1"/>
    <xf numFmtId="15" fontId="3" fillId="2" borderId="0" xfId="3" applyNumberFormat="1" applyFont="1" applyFill="1" applyAlignment="1">
      <alignment horizontal="left" vertical="center" wrapText="1"/>
    </xf>
    <xf numFmtId="0" fontId="20" fillId="2" borderId="0" xfId="8" applyNumberFormat="1" applyFont="1" applyFill="1" applyBorder="1" applyAlignment="1" applyProtection="1">
      <alignment vertical="center" wrapText="1"/>
    </xf>
    <xf numFmtId="0" fontId="5" fillId="2" borderId="0" xfId="9" applyFont="1" applyFill="1" applyAlignment="1">
      <alignment vertical="center" wrapText="1"/>
    </xf>
    <xf numFmtId="0" fontId="5" fillId="2" borderId="0" xfId="9" applyFont="1" applyFill="1" applyBorder="1" applyAlignment="1">
      <alignment vertical="center" wrapText="1"/>
    </xf>
    <xf numFmtId="0" fontId="4" fillId="2" borderId="0" xfId="3" applyFont="1" applyFill="1" applyBorder="1"/>
    <xf numFmtId="0" fontId="4" fillId="2" borderId="0" xfId="3" applyFont="1" applyFill="1"/>
    <xf numFmtId="0" fontId="21" fillId="5" borderId="0" xfId="8" applyNumberFormat="1" applyFont="1" applyFill="1" applyBorder="1" applyAlignment="1" applyProtection="1"/>
    <xf numFmtId="0" fontId="0" fillId="0" borderId="0" xfId="0" applyAlignment="1">
      <alignment vertical="center"/>
    </xf>
    <xf numFmtId="0" fontId="7" fillId="0" borderId="0" xfId="0" applyFont="1"/>
    <xf numFmtId="0" fontId="22" fillId="0" borderId="0" xfId="0" applyFont="1"/>
    <xf numFmtId="0" fontId="7" fillId="2" borderId="0" xfId="0" applyFont="1" applyFill="1"/>
    <xf numFmtId="0" fontId="22" fillId="2" borderId="0" xfId="0" applyFont="1" applyFill="1"/>
    <xf numFmtId="0" fontId="12" fillId="2" borderId="21" xfId="2" applyFont="1" applyFill="1" applyBorder="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5" xfId="2" applyFont="1" applyBorder="1" applyAlignment="1">
      <alignment horizontal="center" vertical="center" wrapText="1"/>
    </xf>
    <xf numFmtId="0" fontId="0" fillId="0" borderId="0" xfId="0" applyFont="1"/>
    <xf numFmtId="0" fontId="2" fillId="2" borderId="0" xfId="0" applyFont="1" applyFill="1" applyAlignment="1">
      <alignment vertical="center"/>
    </xf>
    <xf numFmtId="0" fontId="18" fillId="2" borderId="0" xfId="0" applyFont="1" applyFill="1"/>
    <xf numFmtId="0" fontId="24" fillId="0" borderId="0" xfId="3" applyFont="1"/>
    <xf numFmtId="0" fontId="25" fillId="0" borderId="0" xfId="3" applyFont="1"/>
    <xf numFmtId="0" fontId="25" fillId="0" borderId="15" xfId="3" applyFont="1" applyBorder="1"/>
    <xf numFmtId="1" fontId="25" fillId="0" borderId="16" xfId="3" applyNumberFormat="1" applyFont="1" applyBorder="1"/>
    <xf numFmtId="1" fontId="23" fillId="0" borderId="16" xfId="3" applyNumberFormat="1" applyFont="1" applyBorder="1"/>
    <xf numFmtId="0" fontId="26" fillId="0" borderId="0" xfId="0" applyFont="1"/>
    <xf numFmtId="0" fontId="13" fillId="2" borderId="0" xfId="3" applyFont="1" applyFill="1"/>
    <xf numFmtId="0" fontId="19" fillId="5" borderId="0" xfId="8" applyNumberFormat="1" applyFill="1" applyBorder="1" applyAlignment="1" applyProtection="1"/>
    <xf numFmtId="164" fontId="2" fillId="0" borderId="7" xfId="26" applyNumberFormat="1" applyFont="1" applyFill="1" applyBorder="1" applyAlignment="1" applyProtection="1">
      <alignment horizontal="center" vertical="center"/>
    </xf>
    <xf numFmtId="164" fontId="2" fillId="0" borderId="8" xfId="26" applyNumberFormat="1" applyFont="1" applyFill="1" applyBorder="1" applyAlignment="1" applyProtection="1">
      <alignment horizontal="center" vertical="center"/>
    </xf>
    <xf numFmtId="164" fontId="2" fillId="0" borderId="9" xfId="26" applyNumberFormat="1" applyFont="1" applyFill="1" applyBorder="1" applyAlignment="1" applyProtection="1">
      <alignment horizontal="center" vertical="center"/>
    </xf>
    <xf numFmtId="0" fontId="25" fillId="0" borderId="0" xfId="3" applyFont="1" applyFill="1"/>
    <xf numFmtId="0" fontId="7" fillId="2" borderId="27" xfId="0" applyFont="1" applyFill="1" applyBorder="1" applyAlignment="1">
      <alignment horizontal="center" vertical="center"/>
    </xf>
    <xf numFmtId="0" fontId="2" fillId="0" borderId="33" xfId="2" applyFont="1" applyBorder="1" applyAlignment="1">
      <alignment vertical="center"/>
    </xf>
    <xf numFmtId="165" fontId="0" fillId="0" borderId="0" xfId="0" applyNumberFormat="1"/>
    <xf numFmtId="166" fontId="7" fillId="6" borderId="9" xfId="0" applyNumberFormat="1" applyFont="1" applyFill="1" applyBorder="1" applyAlignment="1">
      <alignment horizontal="center" vertical="center"/>
    </xf>
    <xf numFmtId="0" fontId="0" fillId="2" borderId="42" xfId="0" applyFill="1" applyBorder="1"/>
    <xf numFmtId="166" fontId="2" fillId="2" borderId="43" xfId="0" applyNumberFormat="1" applyFont="1" applyFill="1" applyBorder="1" applyAlignment="1">
      <alignment horizontal="center" vertical="center"/>
    </xf>
    <xf numFmtId="166" fontId="2" fillId="2" borderId="44" xfId="0" applyNumberFormat="1" applyFont="1" applyFill="1" applyBorder="1" applyAlignment="1">
      <alignment horizontal="center" vertical="center"/>
    </xf>
    <xf numFmtId="166" fontId="2" fillId="2" borderId="45" xfId="0" applyNumberFormat="1" applyFont="1" applyFill="1" applyBorder="1" applyAlignment="1">
      <alignment horizontal="center"/>
    </xf>
    <xf numFmtId="166" fontId="2" fillId="2" borderId="41" xfId="0" applyNumberFormat="1" applyFont="1" applyFill="1" applyBorder="1" applyAlignment="1">
      <alignment horizontal="center"/>
    </xf>
    <xf numFmtId="166" fontId="2" fillId="2" borderId="46" xfId="0" applyNumberFormat="1" applyFont="1" applyFill="1" applyBorder="1" applyAlignment="1">
      <alignment horizontal="center"/>
    </xf>
    <xf numFmtId="0" fontId="0" fillId="0" borderId="0" xfId="0" applyFill="1"/>
    <xf numFmtId="0" fontId="22" fillId="2" borderId="47" xfId="0" applyFont="1" applyFill="1" applyBorder="1" applyAlignment="1">
      <alignment horizontal="center" vertical="center"/>
    </xf>
    <xf numFmtId="0" fontId="0" fillId="2" borderId="47" xfId="0" applyFill="1" applyBorder="1" applyAlignment="1">
      <alignment horizontal="center"/>
    </xf>
    <xf numFmtId="0" fontId="0" fillId="7" borderId="0" xfId="0" applyFill="1"/>
    <xf numFmtId="0" fontId="19" fillId="7" borderId="0" xfId="8" applyNumberFormat="1" applyFill="1" applyBorder="1" applyAlignment="1" applyProtection="1">
      <alignment horizontal="left" vertical="center" wrapText="1"/>
    </xf>
    <xf numFmtId="0" fontId="0" fillId="0" borderId="0" xfId="0" applyFill="1" applyBorder="1"/>
    <xf numFmtId="166" fontId="0" fillId="0" borderId="0" xfId="0" applyNumberFormat="1" applyFill="1"/>
    <xf numFmtId="0" fontId="22" fillId="7" borderId="0" xfId="0" applyFont="1" applyFill="1"/>
    <xf numFmtId="0" fontId="22" fillId="0" borderId="0" xfId="0" applyFont="1" applyFill="1"/>
    <xf numFmtId="0" fontId="0" fillId="2" borderId="47" xfId="0" applyFont="1" applyFill="1" applyBorder="1" applyAlignment="1">
      <alignment horizontal="right"/>
    </xf>
    <xf numFmtId="0" fontId="2" fillId="6" borderId="0" xfId="0" applyFont="1" applyFill="1" applyAlignment="1">
      <alignment horizontal="right" vertical="center"/>
    </xf>
    <xf numFmtId="0" fontId="0" fillId="0" borderId="0" xfId="0" applyFill="1" applyAlignment="1">
      <alignment horizontal="left" vertical="center"/>
    </xf>
    <xf numFmtId="0" fontId="2" fillId="0" borderId="0" xfId="0" applyFont="1" applyFill="1" applyAlignment="1">
      <alignment horizontal="left" vertical="center"/>
    </xf>
    <xf numFmtId="0" fontId="13" fillId="6" borderId="30" xfId="0" applyFont="1" applyFill="1" applyBorder="1" applyAlignment="1">
      <alignment vertical="center"/>
    </xf>
    <xf numFmtId="0" fontId="13" fillId="2" borderId="49" xfId="0" applyFont="1" applyFill="1" applyBorder="1"/>
    <xf numFmtId="166" fontId="29" fillId="2" borderId="17" xfId="0" applyNumberFormat="1" applyFont="1" applyFill="1" applyBorder="1" applyAlignment="1">
      <alignment horizontal="center" vertical="center"/>
    </xf>
    <xf numFmtId="166" fontId="29" fillId="2" borderId="25" xfId="0" applyNumberFormat="1" applyFont="1" applyFill="1" applyBorder="1" applyAlignment="1">
      <alignment horizontal="center" vertical="center"/>
    </xf>
    <xf numFmtId="166" fontId="29" fillId="2" borderId="22" xfId="0" applyNumberFormat="1" applyFont="1" applyFill="1" applyBorder="1" applyAlignment="1">
      <alignment horizontal="center" vertical="center"/>
    </xf>
    <xf numFmtId="166" fontId="28" fillId="2" borderId="19" xfId="0" applyNumberFormat="1" applyFont="1" applyFill="1" applyBorder="1" applyAlignment="1">
      <alignment horizontal="center" vertical="center"/>
    </xf>
    <xf numFmtId="166" fontId="29" fillId="2" borderId="19" xfId="0" applyNumberFormat="1" applyFont="1" applyFill="1" applyBorder="1" applyAlignment="1">
      <alignment horizontal="center" vertical="center"/>
    </xf>
    <xf numFmtId="166" fontId="30" fillId="2" borderId="19" xfId="0" applyNumberFormat="1" applyFont="1" applyFill="1" applyBorder="1" applyAlignment="1">
      <alignment horizontal="center" vertical="center"/>
    </xf>
    <xf numFmtId="166" fontId="28" fillId="2" borderId="36" xfId="0" applyNumberFormat="1" applyFont="1" applyFill="1" applyBorder="1" applyAlignment="1">
      <alignment horizontal="center" vertical="center"/>
    </xf>
    <xf numFmtId="166" fontId="28" fillId="2" borderId="17" xfId="0" applyNumberFormat="1" applyFont="1" applyFill="1" applyBorder="1" applyAlignment="1">
      <alignment horizontal="center" vertical="center"/>
    </xf>
    <xf numFmtId="0" fontId="29" fillId="2" borderId="18" xfId="0" applyNumberFormat="1" applyFont="1" applyFill="1" applyBorder="1" applyAlignment="1">
      <alignment horizontal="left" indent="1"/>
    </xf>
    <xf numFmtId="0" fontId="29" fillId="2" borderId="20" xfId="0" applyNumberFormat="1" applyFont="1" applyFill="1" applyBorder="1" applyAlignment="1">
      <alignment horizontal="left" indent="1"/>
    </xf>
    <xf numFmtId="166" fontId="29" fillId="2" borderId="50" xfId="0" applyNumberFormat="1" applyFont="1" applyFill="1" applyBorder="1" applyAlignment="1">
      <alignment horizontal="center" vertical="center"/>
    </xf>
    <xf numFmtId="166" fontId="29" fillId="2" borderId="51" xfId="0" applyNumberFormat="1" applyFont="1" applyFill="1" applyBorder="1" applyAlignment="1">
      <alignment horizontal="center" vertical="center"/>
    </xf>
    <xf numFmtId="0" fontId="0" fillId="2" borderId="0" xfId="0" applyFont="1" applyFill="1" applyBorder="1"/>
    <xf numFmtId="0" fontId="7" fillId="2" borderId="49" xfId="0" applyFont="1" applyFill="1" applyBorder="1"/>
    <xf numFmtId="0" fontId="7" fillId="7" borderId="0" xfId="0" applyFont="1" applyFill="1"/>
    <xf numFmtId="0" fontId="22" fillId="6" borderId="0" xfId="0" applyFont="1" applyFill="1"/>
    <xf numFmtId="0" fontId="0" fillId="6" borderId="0" xfId="0" applyFill="1"/>
    <xf numFmtId="0" fontId="0" fillId="7" borderId="0" xfId="0" applyFont="1" applyFill="1"/>
    <xf numFmtId="0" fontId="31" fillId="7" borderId="0" xfId="0" applyFont="1" applyFill="1" applyBorder="1" applyAlignment="1">
      <alignment horizontal="center" vertical="top" wrapText="1"/>
    </xf>
    <xf numFmtId="0" fontId="32" fillId="7" borderId="39" xfId="0" applyFont="1" applyFill="1" applyBorder="1" applyAlignment="1">
      <alignment horizontal="center" vertical="center" wrapText="1"/>
    </xf>
    <xf numFmtId="0" fontId="31" fillId="7" borderId="59" xfId="0" applyFont="1" applyFill="1" applyBorder="1" applyAlignment="1">
      <alignment horizontal="left" vertical="center" wrapText="1"/>
    </xf>
    <xf numFmtId="166" fontId="31" fillId="7" borderId="39" xfId="0" applyNumberFormat="1" applyFont="1" applyFill="1" applyBorder="1" applyAlignment="1">
      <alignment horizontal="center" vertical="center" wrapText="1"/>
    </xf>
    <xf numFmtId="0" fontId="31" fillId="7" borderId="60" xfId="0" applyFont="1" applyFill="1" applyBorder="1" applyAlignment="1">
      <alignment horizontal="left" vertical="center" wrapText="1"/>
    </xf>
    <xf numFmtId="166" fontId="31" fillId="7" borderId="50" xfId="0" applyNumberFormat="1" applyFont="1" applyFill="1" applyBorder="1" applyAlignment="1">
      <alignment horizontal="center" vertical="center" wrapText="1"/>
    </xf>
    <xf numFmtId="0" fontId="31" fillId="7" borderId="61" xfId="0" applyFont="1" applyFill="1" applyBorder="1" applyAlignment="1">
      <alignment horizontal="left" vertical="center" wrapText="1"/>
    </xf>
    <xf numFmtId="166" fontId="31" fillId="7" borderId="51" xfId="0" applyNumberFormat="1" applyFont="1" applyFill="1" applyBorder="1" applyAlignment="1">
      <alignment horizontal="center" vertical="center" wrapText="1"/>
    </xf>
    <xf numFmtId="0" fontId="2" fillId="6" borderId="0" xfId="0" applyFont="1" applyFill="1"/>
    <xf numFmtId="166" fontId="31" fillId="7" borderId="0" xfId="0" applyNumberFormat="1" applyFont="1" applyFill="1" applyBorder="1" applyAlignment="1">
      <alignment horizontal="center" vertical="center" wrapText="1"/>
    </xf>
    <xf numFmtId="2" fontId="0" fillId="0" borderId="0" xfId="0" applyNumberFormat="1"/>
    <xf numFmtId="2" fontId="33" fillId="0" borderId="0" xfId="0" applyNumberFormat="1" applyFont="1"/>
    <xf numFmtId="0" fontId="28" fillId="6" borderId="41" xfId="0" applyFont="1" applyFill="1" applyBorder="1" applyAlignment="1">
      <alignment horizontal="center" vertical="center"/>
    </xf>
    <xf numFmtId="0" fontId="28" fillId="6" borderId="19" xfId="0" applyFont="1" applyFill="1" applyBorder="1" applyAlignment="1">
      <alignment horizontal="center" vertical="center"/>
    </xf>
    <xf numFmtId="166" fontId="28" fillId="6" borderId="56" xfId="0" applyNumberFormat="1" applyFont="1" applyFill="1" applyBorder="1" applyAlignment="1">
      <alignment horizontal="center" vertical="center"/>
    </xf>
    <xf numFmtId="166" fontId="28" fillId="6" borderId="17" xfId="0" applyNumberFormat="1" applyFont="1" applyFill="1" applyBorder="1" applyAlignment="1">
      <alignment horizontal="center" vertical="center"/>
    </xf>
    <xf numFmtId="166" fontId="29" fillId="6" borderId="55" xfId="0" applyNumberFormat="1" applyFont="1" applyFill="1" applyBorder="1" applyAlignment="1">
      <alignment horizontal="center" vertical="center"/>
    </xf>
    <xf numFmtId="166" fontId="29" fillId="6" borderId="57" xfId="0" applyNumberFormat="1" applyFont="1" applyFill="1" applyBorder="1" applyAlignment="1">
      <alignment horizontal="center" vertical="center"/>
    </xf>
    <xf numFmtId="166" fontId="29" fillId="6" borderId="19" xfId="0" applyNumberFormat="1" applyFont="1" applyFill="1" applyBorder="1" applyAlignment="1">
      <alignment horizontal="center" vertical="center"/>
    </xf>
    <xf numFmtId="166" fontId="29" fillId="6" borderId="58" xfId="0" applyNumberFormat="1" applyFont="1" applyFill="1" applyBorder="1" applyAlignment="1">
      <alignment horizontal="center" vertical="center"/>
    </xf>
    <xf numFmtId="0" fontId="0" fillId="7" borderId="0" xfId="0" applyFill="1" applyAlignment="1">
      <alignment horizontal="left" vertical="center"/>
    </xf>
    <xf numFmtId="0" fontId="2" fillId="7" borderId="0" xfId="0" applyFont="1" applyFill="1" applyAlignment="1">
      <alignment horizontal="left" vertical="center"/>
    </xf>
    <xf numFmtId="0" fontId="32" fillId="7" borderId="0" xfId="0" applyFont="1" applyFill="1" applyBorder="1" applyAlignment="1">
      <alignment horizontal="center" vertical="center" wrapText="1"/>
    </xf>
    <xf numFmtId="1" fontId="2" fillId="0" borderId="56" xfId="3" applyNumberFormat="1" applyFont="1" applyBorder="1"/>
    <xf numFmtId="1" fontId="2" fillId="0" borderId="57" xfId="3" applyNumberFormat="1" applyFont="1" applyBorder="1"/>
    <xf numFmtId="1" fontId="2" fillId="0" borderId="62" xfId="3" applyNumberFormat="1" applyFont="1" applyBorder="1"/>
    <xf numFmtId="0" fontId="2" fillId="0" borderId="0" xfId="0" applyFont="1" applyAlignment="1">
      <alignment horizontal="left" vertical="center"/>
    </xf>
    <xf numFmtId="3" fontId="2" fillId="0" borderId="37" xfId="2" applyNumberFormat="1" applyFont="1" applyBorder="1" applyAlignment="1">
      <alignment horizontal="center" vertical="center" wrapText="1"/>
    </xf>
    <xf numFmtId="3" fontId="2" fillId="0" borderId="34" xfId="2" applyNumberFormat="1" applyFont="1" applyBorder="1" applyAlignment="1">
      <alignment horizontal="center" vertical="center" wrapText="1"/>
    </xf>
    <xf numFmtId="3" fontId="2" fillId="0" borderId="40" xfId="2" applyNumberFormat="1" applyFont="1" applyBorder="1" applyAlignment="1">
      <alignment horizontal="center" vertical="center" wrapText="1"/>
    </xf>
    <xf numFmtId="3" fontId="2" fillId="0" borderId="10" xfId="26" applyNumberFormat="1" applyFont="1" applyFill="1" applyBorder="1" applyAlignment="1" applyProtection="1">
      <alignment horizontal="center" vertical="center"/>
    </xf>
    <xf numFmtId="3" fontId="2" fillId="0" borderId="14" xfId="0" applyNumberFormat="1" applyFont="1" applyBorder="1" applyAlignment="1">
      <alignment horizontal="center" vertical="center"/>
    </xf>
    <xf numFmtId="0" fontId="8" fillId="0" borderId="80"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34" fillId="0" borderId="0" xfId="0" applyFont="1"/>
    <xf numFmtId="0" fontId="26" fillId="6" borderId="0" xfId="0" applyFont="1" applyFill="1"/>
    <xf numFmtId="0" fontId="34" fillId="6" borderId="0" xfId="0" applyFont="1" applyFill="1"/>
    <xf numFmtId="0" fontId="26" fillId="7" borderId="0" xfId="0" applyFont="1" applyFill="1"/>
    <xf numFmtId="0" fontId="12" fillId="2" borderId="8" xfId="2" applyFont="1" applyFill="1" applyBorder="1" applyAlignment="1">
      <alignment horizontal="center" vertical="center" wrapText="1"/>
    </xf>
    <xf numFmtId="0" fontId="34" fillId="2" borderId="0" xfId="0" applyFont="1" applyFill="1"/>
    <xf numFmtId="0" fontId="34" fillId="2" borderId="0" xfId="0" applyFont="1" applyFill="1" applyAlignment="1">
      <alignment horizontal="left" vertical="center"/>
    </xf>
    <xf numFmtId="0" fontId="34" fillId="6" borderId="0" xfId="0" applyFont="1" applyFill="1" applyAlignment="1">
      <alignment horizontal="left" vertical="center"/>
    </xf>
    <xf numFmtId="0" fontId="34" fillId="0" borderId="0" xfId="0" applyFont="1" applyAlignment="1">
      <alignment horizontal="left" vertical="center"/>
    </xf>
    <xf numFmtId="0" fontId="22" fillId="2" borderId="0" xfId="0" applyFont="1" applyFill="1" applyBorder="1" applyAlignment="1">
      <alignment vertical="center"/>
    </xf>
    <xf numFmtId="166" fontId="13" fillId="2" borderId="28" xfId="0" applyNumberFormat="1" applyFont="1" applyFill="1" applyBorder="1" applyAlignment="1">
      <alignment horizontal="center"/>
    </xf>
    <xf numFmtId="166" fontId="13" fillId="2" borderId="43" xfId="0" applyNumberFormat="1" applyFont="1" applyFill="1" applyBorder="1" applyAlignment="1">
      <alignment horizontal="center"/>
    </xf>
    <xf numFmtId="166" fontId="13" fillId="6" borderId="28" xfId="0" applyNumberFormat="1" applyFont="1" applyFill="1" applyBorder="1" applyAlignment="1">
      <alignment horizontal="center"/>
    </xf>
    <xf numFmtId="166" fontId="13" fillId="6" borderId="43" xfId="0" applyNumberFormat="1" applyFont="1" applyFill="1" applyBorder="1" applyAlignment="1">
      <alignment horizontal="center"/>
    </xf>
    <xf numFmtId="166" fontId="13" fillId="2" borderId="35" xfId="0" applyNumberFormat="1" applyFont="1" applyFill="1" applyBorder="1" applyAlignment="1">
      <alignment horizontal="center"/>
    </xf>
    <xf numFmtId="166" fontId="13" fillId="2" borderId="48" xfId="0" applyNumberFormat="1" applyFont="1" applyFill="1" applyBorder="1" applyAlignment="1">
      <alignment horizontal="center"/>
    </xf>
    <xf numFmtId="166" fontId="13" fillId="7" borderId="28" xfId="0" applyNumberFormat="1" applyFont="1" applyFill="1" applyBorder="1" applyAlignment="1">
      <alignment horizontal="center"/>
    </xf>
    <xf numFmtId="166" fontId="13" fillId="7" borderId="43" xfId="0" applyNumberFormat="1" applyFont="1" applyFill="1" applyBorder="1" applyAlignment="1">
      <alignment horizontal="center"/>
    </xf>
    <xf numFmtId="0" fontId="2" fillId="0" borderId="0" xfId="0" applyFont="1" applyBorder="1" applyAlignment="1">
      <alignment horizontal="left" vertical="center"/>
    </xf>
    <xf numFmtId="0" fontId="0" fillId="0" borderId="0" xfId="0" applyAlignment="1"/>
    <xf numFmtId="0" fontId="7" fillId="2" borderId="84" xfId="0" applyFont="1" applyFill="1" applyBorder="1" applyAlignment="1">
      <alignment horizontal="center" vertical="center"/>
    </xf>
    <xf numFmtId="166" fontId="31" fillId="7" borderId="59" xfId="0" applyNumberFormat="1" applyFont="1" applyFill="1" applyBorder="1" applyAlignment="1">
      <alignment horizontal="center" vertical="center" wrapText="1"/>
    </xf>
    <xf numFmtId="166" fontId="31" fillId="7" borderId="60" xfId="0" applyNumberFormat="1" applyFont="1" applyFill="1" applyBorder="1" applyAlignment="1">
      <alignment horizontal="center" vertical="center" wrapText="1"/>
    </xf>
    <xf numFmtId="166" fontId="31" fillId="7" borderId="61" xfId="0" applyNumberFormat="1"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85" xfId="0" applyFont="1" applyFill="1" applyBorder="1" applyAlignment="1">
      <alignment horizontal="center" vertical="center"/>
    </xf>
    <xf numFmtId="166" fontId="8" fillId="2" borderId="86" xfId="1" applyNumberFormat="1" applyFont="1" applyFill="1" applyBorder="1" applyAlignment="1" applyProtection="1">
      <alignment horizontal="left" vertical="center" wrapText="1"/>
    </xf>
    <xf numFmtId="0" fontId="8" fillId="2" borderId="66" xfId="0" applyFont="1" applyFill="1" applyBorder="1"/>
    <xf numFmtId="0" fontId="0" fillId="6" borderId="0" xfId="0" applyFill="1" applyBorder="1"/>
    <xf numFmtId="0" fontId="0" fillId="7" borderId="0" xfId="0" applyFill="1" applyBorder="1" applyAlignment="1">
      <alignment horizontal="right"/>
    </xf>
    <xf numFmtId="166" fontId="13" fillId="2" borderId="28" xfId="0" applyNumberFormat="1" applyFont="1" applyFill="1" applyBorder="1" applyAlignment="1">
      <alignment horizontal="center" vertical="center"/>
    </xf>
    <xf numFmtId="166" fontId="13" fillId="2" borderId="43" xfId="0" applyNumberFormat="1" applyFont="1" applyFill="1" applyBorder="1" applyAlignment="1">
      <alignment horizontal="center" vertical="center"/>
    </xf>
    <xf numFmtId="0" fontId="7" fillId="2" borderId="88" xfId="0" applyFont="1" applyFill="1" applyBorder="1" applyAlignment="1">
      <alignment horizontal="center" vertical="center"/>
    </xf>
    <xf numFmtId="0" fontId="7" fillId="2" borderId="89" xfId="0" applyFont="1" applyFill="1" applyBorder="1" applyAlignment="1">
      <alignment horizontal="center" vertical="center"/>
    </xf>
    <xf numFmtId="0" fontId="22" fillId="2" borderId="87" xfId="0" applyFont="1" applyFill="1" applyBorder="1" applyAlignment="1">
      <alignment horizontal="center" vertical="center"/>
    </xf>
    <xf numFmtId="165" fontId="13" fillId="2" borderId="28" xfId="1" applyNumberFormat="1" applyFont="1" applyFill="1" applyBorder="1" applyAlignment="1" applyProtection="1">
      <alignment horizontal="center" vertical="center" wrapText="1"/>
    </xf>
    <xf numFmtId="165" fontId="13" fillId="2" borderId="28" xfId="1" applyNumberFormat="1" applyFont="1" applyFill="1" applyBorder="1" applyAlignment="1" applyProtection="1">
      <alignment horizontal="center" vertical="center"/>
    </xf>
    <xf numFmtId="165" fontId="13" fillId="2" borderId="28" xfId="0" applyNumberFormat="1" applyFont="1" applyFill="1" applyBorder="1" applyAlignment="1">
      <alignment horizontal="center" vertical="center"/>
    </xf>
    <xf numFmtId="165" fontId="13" fillId="2" borderId="35" xfId="0" applyNumberFormat="1" applyFont="1" applyFill="1" applyBorder="1" applyAlignment="1">
      <alignment horizontal="center"/>
    </xf>
    <xf numFmtId="0" fontId="18" fillId="2" borderId="90" xfId="0" applyFont="1" applyFill="1" applyBorder="1" applyAlignment="1"/>
    <xf numFmtId="0" fontId="18" fillId="2" borderId="18" xfId="0" applyFont="1" applyFill="1" applyBorder="1"/>
    <xf numFmtId="0" fontId="29" fillId="2" borderId="20" xfId="0" applyFont="1" applyFill="1" applyBorder="1"/>
    <xf numFmtId="0" fontId="28" fillId="2" borderId="18" xfId="0" applyFont="1" applyFill="1" applyBorder="1"/>
    <xf numFmtId="0" fontId="30" fillId="2" borderId="18" xfId="0" applyFont="1" applyFill="1" applyBorder="1" applyAlignment="1">
      <alignment horizontal="left" indent="3"/>
    </xf>
    <xf numFmtId="0" fontId="28" fillId="2" borderId="91" xfId="0" applyFont="1" applyFill="1" applyBorder="1"/>
    <xf numFmtId="0" fontId="28" fillId="2" borderId="15" xfId="0" applyFont="1" applyFill="1" applyBorder="1"/>
    <xf numFmtId="166" fontId="29" fillId="2" borderId="57" xfId="0" applyNumberFormat="1" applyFont="1" applyFill="1" applyBorder="1" applyAlignment="1">
      <alignment horizontal="center" vertical="center"/>
    </xf>
    <xf numFmtId="166" fontId="29" fillId="2" borderId="96" xfId="0" applyNumberFormat="1" applyFont="1" applyFill="1" applyBorder="1" applyAlignment="1">
      <alignment horizontal="center" vertical="center"/>
    </xf>
    <xf numFmtId="0" fontId="28" fillId="2" borderId="101" xfId="0" applyFont="1" applyFill="1" applyBorder="1" applyAlignment="1">
      <alignment horizontal="center" vertical="center"/>
    </xf>
    <xf numFmtId="0" fontId="28" fillId="2" borderId="102" xfId="0" applyFont="1" applyFill="1" applyBorder="1" applyAlignment="1">
      <alignment horizontal="center" vertical="center"/>
    </xf>
    <xf numFmtId="0" fontId="35" fillId="2" borderId="103" xfId="0" applyFont="1" applyFill="1" applyBorder="1" applyAlignment="1">
      <alignment horizontal="center" vertical="center"/>
    </xf>
    <xf numFmtId="165" fontId="18" fillId="2" borderId="97" xfId="0" applyNumberFormat="1" applyFont="1" applyFill="1" applyBorder="1" applyAlignment="1">
      <alignment horizontal="center" vertical="center"/>
    </xf>
    <xf numFmtId="165" fontId="29" fillId="2" borderId="98" xfId="0" applyNumberFormat="1" applyFont="1" applyFill="1" applyBorder="1" applyAlignment="1">
      <alignment horizontal="center" vertical="center"/>
    </xf>
    <xf numFmtId="165" fontId="28" fillId="2" borderId="97" xfId="0" applyNumberFormat="1" applyFont="1" applyFill="1" applyBorder="1" applyAlignment="1">
      <alignment horizontal="center" vertical="center"/>
    </xf>
    <xf numFmtId="165" fontId="30" fillId="2" borderId="97" xfId="0" applyNumberFormat="1" applyFont="1" applyFill="1" applyBorder="1" applyAlignment="1">
      <alignment horizontal="center" vertical="center"/>
    </xf>
    <xf numFmtId="165" fontId="28" fillId="2" borderId="99" xfId="0" applyNumberFormat="1" applyFont="1" applyFill="1" applyBorder="1" applyAlignment="1">
      <alignment horizontal="center" vertical="center"/>
    </xf>
    <xf numFmtId="165" fontId="28" fillId="2" borderId="100" xfId="0" applyNumberFormat="1" applyFont="1" applyFill="1" applyBorder="1" applyAlignment="1">
      <alignment horizontal="center" vertical="center"/>
    </xf>
    <xf numFmtId="165" fontId="29" fillId="2" borderId="97" xfId="0" applyNumberFormat="1" applyFont="1" applyFill="1" applyBorder="1" applyAlignment="1">
      <alignment horizontal="center" vertical="center"/>
    </xf>
    <xf numFmtId="165" fontId="29" fillId="2" borderId="95" xfId="0" applyNumberFormat="1" applyFont="1" applyFill="1" applyBorder="1" applyAlignment="1">
      <alignment horizontal="center" vertical="center"/>
    </xf>
    <xf numFmtId="0" fontId="0" fillId="7" borderId="59" xfId="0" applyFill="1" applyBorder="1" applyAlignment="1">
      <alignment vertical="center"/>
    </xf>
    <xf numFmtId="0" fontId="0" fillId="7" borderId="92" xfId="0" applyFill="1" applyBorder="1" applyAlignment="1">
      <alignment vertical="center"/>
    </xf>
    <xf numFmtId="0" fontId="28" fillId="6" borderId="104" xfId="0" applyFont="1" applyFill="1" applyBorder="1" applyAlignment="1">
      <alignment vertical="center"/>
    </xf>
    <xf numFmtId="0" fontId="29" fillId="6" borderId="92" xfId="0" applyNumberFormat="1" applyFont="1" applyFill="1" applyBorder="1" applyAlignment="1">
      <alignment horizontal="left" vertical="center"/>
    </xf>
    <xf numFmtId="0" fontId="29" fillId="6" borderId="94" xfId="0" applyNumberFormat="1" applyFont="1" applyFill="1" applyBorder="1" applyAlignment="1">
      <alignment horizontal="left" vertical="center"/>
    </xf>
    <xf numFmtId="166" fontId="28" fillId="6" borderId="93" xfId="0" applyNumberFormat="1" applyFont="1" applyFill="1" applyBorder="1" applyAlignment="1">
      <alignment horizontal="center" vertical="center"/>
    </xf>
    <xf numFmtId="166" fontId="29" fillId="6" borderId="105" xfId="0" applyNumberFormat="1" applyFont="1" applyFill="1" applyBorder="1" applyAlignment="1">
      <alignment horizontal="center" vertical="center"/>
    </xf>
    <xf numFmtId="166" fontId="29" fillId="6" borderId="96" xfId="0" applyNumberFormat="1" applyFont="1" applyFill="1" applyBorder="1" applyAlignment="1">
      <alignment horizontal="center" vertical="center"/>
    </xf>
    <xf numFmtId="0" fontId="22" fillId="7" borderId="59" xfId="0" applyFont="1" applyFill="1" applyBorder="1" applyAlignment="1">
      <alignment horizontal="center" vertical="center"/>
    </xf>
    <xf numFmtId="0" fontId="28" fillId="6" borderId="106" xfId="0" applyFont="1" applyFill="1" applyBorder="1" applyAlignment="1">
      <alignment horizontal="center" vertical="center"/>
    </xf>
    <xf numFmtId="0" fontId="28" fillId="6" borderId="107" xfId="0" applyFont="1" applyFill="1" applyBorder="1" applyAlignment="1">
      <alignment horizontal="center" vertical="center"/>
    </xf>
    <xf numFmtId="0" fontId="28" fillId="6" borderId="39" xfId="0" applyFont="1" applyFill="1" applyBorder="1" applyAlignment="1">
      <alignment horizontal="center" vertical="center"/>
    </xf>
    <xf numFmtId="166" fontId="28" fillId="6" borderId="108" xfId="0" applyNumberFormat="1" applyFont="1" applyFill="1" applyBorder="1" applyAlignment="1">
      <alignment horizontal="center" vertical="center"/>
    </xf>
    <xf numFmtId="166" fontId="29" fillId="6" borderId="50" xfId="0" applyNumberFormat="1" applyFont="1" applyFill="1" applyBorder="1" applyAlignment="1">
      <alignment horizontal="center" vertical="center"/>
    </xf>
    <xf numFmtId="166" fontId="29" fillId="6" borderId="51" xfId="0" applyNumberFormat="1" applyFont="1" applyFill="1" applyBorder="1" applyAlignment="1">
      <alignment horizontal="center" vertical="center"/>
    </xf>
    <xf numFmtId="165" fontId="28" fillId="6" borderId="104" xfId="0" applyNumberFormat="1" applyFont="1" applyFill="1" applyBorder="1" applyAlignment="1">
      <alignment horizontal="center" vertical="center"/>
    </xf>
    <xf numFmtId="165" fontId="29" fillId="6" borderId="60" xfId="0" applyNumberFormat="1" applyFont="1" applyFill="1" applyBorder="1" applyAlignment="1">
      <alignment horizontal="center" vertical="center"/>
    </xf>
    <xf numFmtId="165" fontId="29" fillId="6" borderId="61" xfId="0" applyNumberFormat="1" applyFont="1" applyFill="1" applyBorder="1" applyAlignment="1">
      <alignment horizontal="center" vertical="center"/>
    </xf>
    <xf numFmtId="0" fontId="22" fillId="2" borderId="54" xfId="0" applyFont="1" applyFill="1" applyBorder="1" applyAlignment="1">
      <alignment horizontal="center" vertical="center"/>
    </xf>
    <xf numFmtId="165" fontId="0" fillId="2" borderId="28" xfId="0" applyNumberFormat="1" applyFont="1" applyFill="1" applyBorder="1" applyAlignment="1">
      <alignment horizontal="center" vertical="center"/>
    </xf>
    <xf numFmtId="165" fontId="0" fillId="2" borderId="109" xfId="0" applyNumberFormat="1" applyFont="1" applyFill="1" applyBorder="1" applyAlignment="1">
      <alignment horizontal="center" vertical="center"/>
    </xf>
    <xf numFmtId="0" fontId="0" fillId="2" borderId="47" xfId="0" applyFont="1" applyFill="1" applyBorder="1" applyAlignment="1">
      <alignment horizontal="right" vertical="center"/>
    </xf>
    <xf numFmtId="0" fontId="0" fillId="7" borderId="0" xfId="0" applyFont="1" applyFill="1" applyAlignment="1">
      <alignment horizontal="right" vertical="center"/>
    </xf>
    <xf numFmtId="0" fontId="0" fillId="7" borderId="0" xfId="0" applyFill="1" applyAlignment="1">
      <alignment horizontal="right" vertical="center"/>
    </xf>
    <xf numFmtId="0" fontId="0" fillId="7" borderId="0" xfId="0" applyFill="1" applyBorder="1" applyAlignment="1">
      <alignment horizontal="right" vertical="center"/>
    </xf>
    <xf numFmtId="0" fontId="28" fillId="2" borderId="38" xfId="0" applyFont="1" applyFill="1" applyBorder="1" applyAlignment="1">
      <alignment horizontal="center" vertical="center"/>
    </xf>
    <xf numFmtId="165" fontId="28" fillId="2" borderId="28" xfId="0" applyNumberFormat="1" applyFont="1" applyFill="1" applyBorder="1" applyAlignment="1">
      <alignment horizontal="center" vertical="center"/>
    </xf>
    <xf numFmtId="166" fontId="28" fillId="2" borderId="28" xfId="0" applyNumberFormat="1" applyFont="1" applyFill="1" applyBorder="1" applyAlignment="1">
      <alignment horizontal="center" vertical="center"/>
    </xf>
    <xf numFmtId="166" fontId="29" fillId="2" borderId="28" xfId="0" applyNumberFormat="1" applyFont="1" applyFill="1" applyBorder="1" applyAlignment="1">
      <alignment horizontal="center" vertical="center"/>
    </xf>
    <xf numFmtId="166" fontId="29" fillId="2" borderId="27" xfId="0" applyNumberFormat="1" applyFont="1" applyFill="1" applyBorder="1" applyAlignment="1">
      <alignment horizontal="center" vertical="center"/>
    </xf>
    <xf numFmtId="0" fontId="8" fillId="2" borderId="71" xfId="0" applyFont="1" applyFill="1" applyBorder="1" applyAlignment="1">
      <alignment vertical="center"/>
    </xf>
    <xf numFmtId="3" fontId="8" fillId="2" borderId="19" xfId="0" applyNumberFormat="1" applyFont="1" applyFill="1" applyBorder="1" applyAlignment="1">
      <alignment horizontal="right" vertical="center"/>
    </xf>
    <xf numFmtId="165" fontId="8" fillId="2" borderId="65" xfId="0" applyNumberFormat="1" applyFont="1" applyFill="1" applyBorder="1" applyAlignment="1">
      <alignment horizontal="center" vertical="center"/>
    </xf>
    <xf numFmtId="0" fontId="9" fillId="2" borderId="23" xfId="0" applyFont="1" applyFill="1" applyBorder="1" applyAlignment="1">
      <alignment horizontal="left" vertical="center"/>
    </xf>
    <xf numFmtId="3" fontId="9" fillId="2" borderId="19" xfId="0" applyNumberFormat="1" applyFont="1" applyFill="1" applyBorder="1" applyAlignment="1">
      <alignment horizontal="right" vertical="center"/>
    </xf>
    <xf numFmtId="165" fontId="9" fillId="2" borderId="65" xfId="0" applyNumberFormat="1" applyFont="1" applyFill="1" applyBorder="1" applyAlignment="1">
      <alignment horizontal="center" vertical="center"/>
    </xf>
    <xf numFmtId="0" fontId="8" fillId="2" borderId="82" xfId="0" applyFont="1" applyFill="1" applyBorder="1" applyAlignment="1">
      <alignment vertical="center"/>
    </xf>
    <xf numFmtId="0" fontId="8" fillId="2" borderId="83" xfId="0" applyFont="1" applyFill="1" applyBorder="1" applyAlignment="1">
      <alignment vertical="center"/>
    </xf>
    <xf numFmtId="3" fontId="8" fillId="2" borderId="72" xfId="0" applyNumberFormat="1" applyFont="1" applyFill="1" applyBorder="1" applyAlignment="1">
      <alignment horizontal="right" vertical="center"/>
    </xf>
    <xf numFmtId="165" fontId="8" fillId="2" borderId="77" xfId="0" applyNumberFormat="1" applyFont="1" applyFill="1" applyBorder="1" applyAlignment="1">
      <alignment horizontal="center" vertical="center"/>
    </xf>
    <xf numFmtId="0" fontId="8" fillId="2" borderId="69" xfId="0" applyFont="1" applyFill="1" applyBorder="1" applyAlignment="1">
      <alignment vertical="center"/>
    </xf>
    <xf numFmtId="3" fontId="8" fillId="2" borderId="70" xfId="0" applyNumberFormat="1" applyFont="1" applyFill="1" applyBorder="1" applyAlignment="1">
      <alignment horizontal="right" vertical="center"/>
    </xf>
    <xf numFmtId="165" fontId="8" fillId="2" borderId="64" xfId="0" applyNumberFormat="1" applyFont="1" applyFill="1" applyBorder="1" applyAlignment="1">
      <alignment horizontal="center" vertical="center"/>
    </xf>
    <xf numFmtId="0" fontId="8" fillId="2" borderId="24" xfId="0" applyFont="1" applyFill="1" applyBorder="1" applyAlignment="1">
      <alignment vertical="center"/>
    </xf>
    <xf numFmtId="3" fontId="8" fillId="2" borderId="79" xfId="0" applyNumberFormat="1" applyFont="1" applyFill="1" applyBorder="1" applyAlignment="1">
      <alignment horizontal="right" vertical="center"/>
    </xf>
    <xf numFmtId="165" fontId="8" fillId="2" borderId="78" xfId="0" applyNumberFormat="1" applyFont="1" applyFill="1" applyBorder="1" applyAlignment="1">
      <alignment horizontal="center" vertical="center"/>
    </xf>
    <xf numFmtId="0" fontId="36" fillId="2" borderId="82" xfId="0" applyFont="1" applyFill="1" applyBorder="1" applyAlignment="1">
      <alignment horizontal="left" vertical="center" wrapText="1"/>
    </xf>
    <xf numFmtId="3" fontId="36" fillId="2" borderId="19" xfId="0" applyNumberFormat="1" applyFont="1" applyFill="1" applyBorder="1" applyAlignment="1">
      <alignment horizontal="right" vertical="center"/>
    </xf>
    <xf numFmtId="165" fontId="36" fillId="2" borderId="65" xfId="0" applyNumberFormat="1" applyFont="1" applyFill="1" applyBorder="1" applyAlignment="1">
      <alignment horizontal="center" vertical="center"/>
    </xf>
    <xf numFmtId="0" fontId="13" fillId="2" borderId="66" xfId="0" applyFont="1" applyFill="1" applyBorder="1" applyAlignment="1">
      <alignment horizontal="left" vertical="center"/>
    </xf>
    <xf numFmtId="166" fontId="2" fillId="2" borderId="35" xfId="0" applyNumberFormat="1" applyFont="1" applyFill="1" applyBorder="1" applyAlignment="1">
      <alignment horizontal="center" vertical="center"/>
    </xf>
    <xf numFmtId="166" fontId="2" fillId="2" borderId="115" xfId="0" applyNumberFormat="1" applyFont="1" applyFill="1" applyBorder="1" applyAlignment="1">
      <alignment horizontal="center" vertical="center"/>
    </xf>
    <xf numFmtId="0" fontId="28" fillId="6" borderId="72" xfId="0" applyFont="1" applyFill="1" applyBorder="1" applyAlignment="1">
      <alignment horizontal="center" vertical="center"/>
    </xf>
    <xf numFmtId="166" fontId="28" fillId="6" borderId="116" xfId="0" applyNumberFormat="1" applyFont="1" applyFill="1" applyBorder="1" applyAlignment="1">
      <alignment horizontal="center" vertical="center"/>
    </xf>
    <xf numFmtId="165" fontId="29" fillId="6" borderId="117" xfId="0" applyNumberFormat="1" applyFont="1" applyFill="1" applyBorder="1" applyAlignment="1">
      <alignment horizontal="center" vertical="center"/>
    </xf>
    <xf numFmtId="166" fontId="29" fillId="6" borderId="118" xfId="0" applyNumberFormat="1" applyFont="1" applyFill="1" applyBorder="1" applyAlignment="1">
      <alignment horizontal="center" vertical="center"/>
    </xf>
    <xf numFmtId="166" fontId="29" fillId="6" borderId="119" xfId="0" applyNumberFormat="1" applyFont="1" applyFill="1" applyBorder="1" applyAlignment="1">
      <alignment horizontal="center" vertical="center"/>
    </xf>
    <xf numFmtId="166" fontId="29" fillId="6" borderId="120" xfId="0" applyNumberFormat="1" applyFont="1" applyFill="1" applyBorder="1" applyAlignment="1">
      <alignment horizontal="center" vertical="center"/>
    </xf>
    <xf numFmtId="166" fontId="29" fillId="6" borderId="121" xfId="0" applyNumberFormat="1" applyFont="1" applyFill="1" applyBorder="1" applyAlignment="1">
      <alignment horizontal="center" vertical="center"/>
    </xf>
    <xf numFmtId="0" fontId="29" fillId="6" borderId="0" xfId="0" applyNumberFormat="1" applyFont="1" applyFill="1" applyBorder="1" applyAlignment="1">
      <alignment horizontal="left" vertical="center"/>
    </xf>
    <xf numFmtId="165" fontId="29" fillId="6" borderId="0" xfId="0" applyNumberFormat="1" applyFont="1" applyFill="1" applyBorder="1" applyAlignment="1">
      <alignment horizontal="center" vertical="center"/>
    </xf>
    <xf numFmtId="166" fontId="29" fillId="6" borderId="0" xfId="0" applyNumberFormat="1" applyFont="1" applyFill="1" applyBorder="1" applyAlignment="1">
      <alignment horizontal="center" vertical="center"/>
    </xf>
    <xf numFmtId="0" fontId="28" fillId="6" borderId="117" xfId="0" applyFont="1" applyFill="1" applyBorder="1" applyAlignment="1">
      <alignment vertical="center"/>
    </xf>
    <xf numFmtId="0" fontId="0" fillId="7" borderId="120" xfId="0" applyFill="1" applyBorder="1" applyAlignment="1">
      <alignment vertical="center"/>
    </xf>
    <xf numFmtId="0" fontId="0" fillId="0" borderId="52" xfId="0" applyBorder="1" applyAlignment="1">
      <alignment vertical="center"/>
    </xf>
    <xf numFmtId="0" fontId="0" fillId="0" borderId="0" xfId="0" applyAlignment="1"/>
    <xf numFmtId="0" fontId="34" fillId="7" borderId="0" xfId="0" applyFont="1" applyFill="1" applyAlignment="1"/>
    <xf numFmtId="172" fontId="0" fillId="0" borderId="57" xfId="0" applyNumberFormat="1" applyBorder="1" applyAlignment="1">
      <alignment vertical="center"/>
    </xf>
    <xf numFmtId="172" fontId="0" fillId="0" borderId="120" xfId="0" applyNumberFormat="1" applyBorder="1" applyAlignment="1">
      <alignment vertical="center"/>
    </xf>
    <xf numFmtId="0" fontId="0" fillId="0" borderId="38" xfId="0" applyBorder="1" applyAlignment="1">
      <alignment vertical="center"/>
    </xf>
    <xf numFmtId="0" fontId="0" fillId="0" borderId="119" xfId="0" applyBorder="1" applyAlignment="1">
      <alignment vertical="center"/>
    </xf>
    <xf numFmtId="0" fontId="0" fillId="0" borderId="51" xfId="0" applyBorder="1" applyAlignment="1">
      <alignment vertical="center"/>
    </xf>
    <xf numFmtId="0" fontId="34" fillId="0" borderId="0" xfId="0" applyFont="1" applyAlignment="1">
      <alignment horizontal="left" vertical="center" wrapText="1"/>
    </xf>
    <xf numFmtId="0" fontId="16" fillId="0" borderId="8" xfId="3" applyFont="1" applyFill="1" applyBorder="1" applyAlignment="1">
      <alignment horizontal="center" vertical="center" wrapText="1"/>
    </xf>
    <xf numFmtId="0" fontId="16" fillId="4" borderId="0" xfId="3" applyFont="1" applyFill="1" applyBorder="1" applyAlignment="1">
      <alignment horizontal="left" vertical="center" wrapText="1"/>
    </xf>
    <xf numFmtId="0" fontId="4" fillId="0" borderId="0" xfId="3" applyFont="1" applyBorder="1" applyAlignment="1">
      <alignment horizontal="justify" vertical="center" wrapText="1"/>
    </xf>
    <xf numFmtId="15" fontId="3" fillId="2" borderId="0" xfId="3" applyNumberFormat="1" applyFont="1" applyFill="1" applyBorder="1" applyAlignment="1">
      <alignment horizontal="left" vertical="center" wrapText="1"/>
    </xf>
    <xf numFmtId="0" fontId="4" fillId="0" borderId="0" xfId="3" applyFont="1" applyFill="1" applyBorder="1" applyAlignment="1">
      <alignment horizontal="justify" vertical="center" wrapText="1"/>
    </xf>
    <xf numFmtId="0" fontId="3" fillId="2" borderId="0" xfId="3" applyFont="1" applyFill="1" applyBorder="1" applyAlignment="1">
      <alignment horizontal="left" vertical="center" wrapText="1"/>
    </xf>
    <xf numFmtId="0" fontId="19" fillId="3" borderId="0" xfId="8" applyNumberFormat="1" applyFill="1" applyBorder="1" applyAlignment="1" applyProtection="1">
      <alignment horizontal="left" vertical="center" wrapText="1"/>
    </xf>
    <xf numFmtId="0" fontId="34" fillId="6" borderId="0" xfId="0" applyFont="1" applyFill="1" applyAlignment="1">
      <alignment horizontal="left" vertical="center"/>
    </xf>
    <xf numFmtId="0" fontId="0" fillId="0" borderId="0" xfId="0" applyAlignment="1"/>
    <xf numFmtId="0" fontId="22" fillId="7" borderId="0" xfId="0" applyFont="1" applyFill="1" applyAlignment="1"/>
    <xf numFmtId="0" fontId="34" fillId="7" borderId="0" xfId="0" applyFont="1" applyFill="1" applyAlignment="1"/>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xf>
    <xf numFmtId="0" fontId="2" fillId="0" borderId="0" xfId="0" applyFont="1" applyFill="1" applyBorder="1" applyAlignment="1">
      <alignment horizontal="left"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78" xfId="0" applyFont="1" applyBorder="1" applyAlignment="1">
      <alignment horizontal="center" vertical="center" wrapText="1"/>
    </xf>
    <xf numFmtId="0" fontId="6" fillId="0" borderId="73"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7" fillId="0" borderId="67" xfId="0" applyFont="1" applyBorder="1" applyAlignment="1">
      <alignment horizontal="center" vertical="center" textRotation="90"/>
    </xf>
    <xf numFmtId="0" fontId="0" fillId="0" borderId="68" xfId="0" applyBorder="1" applyAlignment="1">
      <alignment horizontal="center" vertical="center" textRotation="90"/>
    </xf>
    <xf numFmtId="0" fontId="0" fillId="0" borderId="111" xfId="0" applyBorder="1" applyAlignment="1">
      <alignment horizontal="center" vertical="center" textRotation="90"/>
    </xf>
    <xf numFmtId="0" fontId="27" fillId="0" borderId="75" xfId="0" applyFont="1" applyBorder="1" applyAlignment="1">
      <alignment horizontal="center" vertical="center" wrapText="1"/>
    </xf>
    <xf numFmtId="0" fontId="0" fillId="0" borderId="110" xfId="0" applyBorder="1" applyAlignment="1">
      <alignment horizontal="center" vertical="center" wrapText="1"/>
    </xf>
    <xf numFmtId="0" fontId="0" fillId="0" borderId="112" xfId="0" applyBorder="1" applyAlignment="1">
      <alignment horizontal="center" vertical="center" wrapText="1"/>
    </xf>
    <xf numFmtId="0" fontId="7" fillId="0" borderId="76" xfId="0" applyFont="1" applyBorder="1" applyAlignment="1">
      <alignment horizontal="center" vertical="center" textRotation="90"/>
    </xf>
    <xf numFmtId="0" fontId="0" fillId="0" borderId="113" xfId="0" applyBorder="1" applyAlignment="1">
      <alignment horizontal="center" vertical="center" textRotation="90"/>
    </xf>
    <xf numFmtId="0" fontId="8" fillId="0" borderId="114" xfId="0" applyFont="1" applyBorder="1" applyAlignment="1">
      <alignment horizontal="center" vertical="center" wrapText="1"/>
    </xf>
    <xf numFmtId="0" fontId="0" fillId="0" borderId="115" xfId="0" applyBorder="1" applyAlignment="1">
      <alignment horizontal="center" vertical="center" wrapText="1"/>
    </xf>
    <xf numFmtId="0" fontId="2" fillId="2" borderId="0" xfId="0" applyFont="1" applyFill="1" applyBorder="1" applyAlignment="1">
      <alignment horizontal="left" vertical="center" wrapText="1"/>
    </xf>
    <xf numFmtId="0" fontId="12" fillId="2" borderId="26" xfId="2" applyFont="1" applyFill="1" applyBorder="1" applyAlignment="1">
      <alignment horizontal="center" vertical="center" wrapText="1"/>
    </xf>
    <xf numFmtId="0" fontId="12" fillId="2" borderId="8" xfId="2" applyFont="1" applyFill="1" applyBorder="1" applyAlignment="1">
      <alignment horizontal="center" vertical="center" wrapText="1"/>
    </xf>
    <xf numFmtId="0" fontId="22" fillId="7" borderId="54" xfId="0" applyFont="1" applyFill="1" applyBorder="1" applyAlignment="1">
      <alignment horizontal="center" vertical="center"/>
    </xf>
    <xf numFmtId="0" fontId="0" fillId="0" borderId="53" xfId="0" applyBorder="1" applyAlignment="1">
      <alignment vertical="center"/>
    </xf>
    <xf numFmtId="0" fontId="0" fillId="0" borderId="52" xfId="0" applyBorder="1" applyAlignment="1">
      <alignment vertical="center"/>
    </xf>
    <xf numFmtId="0" fontId="34" fillId="0" borderId="122" xfId="0" applyFont="1" applyBorder="1" applyAlignment="1">
      <alignment horizontal="left" vertical="center" wrapText="1"/>
    </xf>
  </cellXfs>
  <cellStyles count="27">
    <cellStyle name="Euro" xfId="11"/>
    <cellStyle name="Euro 2" xfId="12"/>
    <cellStyle name="Euro 3" xfId="13"/>
    <cellStyle name="Euro 3 2" xfId="14"/>
    <cellStyle name="Euro 4" xfId="15"/>
    <cellStyle name="Lien hypertexte" xfId="8" builtinId="8"/>
    <cellStyle name="Milliers 2" xfId="16"/>
    <cellStyle name="Milliers 2 2" xfId="26"/>
    <cellStyle name="Milliers 3" xfId="6"/>
    <cellStyle name="Milliers 3 2" xfId="17"/>
    <cellStyle name="Milliers 4" xfId="18"/>
    <cellStyle name="Milliers 5" xfId="19"/>
    <cellStyle name="Milliers 6" xfId="20"/>
    <cellStyle name="Motif" xfId="21"/>
    <cellStyle name="Motif 2" xfId="22"/>
    <cellStyle name="Motif 2 2" xfId="23"/>
    <cellStyle name="Normal" xfId="0" builtinId="0"/>
    <cellStyle name="Normal 2" xfId="3"/>
    <cellStyle name="Normal 3" xfId="2"/>
    <cellStyle name="Normal 4" xfId="5"/>
    <cellStyle name="Normal 5" xfId="9"/>
    <cellStyle name="Normal 6" xfId="10"/>
    <cellStyle name="Normal_CvsEffets" xfId="4"/>
    <cellStyle name="Pourcentage" xfId="1" builtinId="5"/>
    <cellStyle name="Pourcentage 2" xfId="24"/>
    <cellStyle name="Pourcentage 3" xfId="7"/>
    <cellStyle name="Pourcentage 4"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927710843373497E-2"/>
          <c:y val="0.13028786334051023"/>
          <c:w val="0.86626506024096384"/>
          <c:h val="0.71742927345943297"/>
        </c:manualLayout>
      </c:layout>
      <c:areaChart>
        <c:grouping val="stacked"/>
        <c:varyColors val="0"/>
        <c:ser>
          <c:idx val="1"/>
          <c:order val="0"/>
          <c:tx>
            <c:strRef>
              <c:f>'Graphique 1'!$A$6</c:f>
              <c:strCache>
                <c:ptCount val="1"/>
                <c:pt idx="0">
                  <c:v>Secteur non marchand**</c:v>
                </c:pt>
              </c:strCache>
            </c:strRef>
          </c:tx>
          <c:spPr>
            <a:solidFill>
              <a:srgbClr val="C00000"/>
            </a:solidFill>
            <a:ln w="25400">
              <a:noFill/>
            </a:ln>
          </c:spPr>
          <c:cat>
            <c:numRef>
              <c:f>'Graphique 1'!$B$3:$P$3</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'Graphique 1'!$B$6:$P$6</c:f>
              <c:numCache>
                <c:formatCode>0</c:formatCode>
                <c:ptCount val="15"/>
                <c:pt idx="0">
                  <c:v>289.53001</c:v>
                </c:pt>
                <c:pt idx="1">
                  <c:v>247.71301</c:v>
                </c:pt>
                <c:pt idx="2">
                  <c:v>184.43601000000001</c:v>
                </c:pt>
                <c:pt idx="3">
                  <c:v>240.87101000000001</c:v>
                </c:pt>
                <c:pt idx="4">
                  <c:v>292.66100999999998</c:v>
                </c:pt>
                <c:pt idx="5">
                  <c:v>246.21599999999998</c:v>
                </c:pt>
                <c:pt idx="6">
                  <c:v>204.435</c:v>
                </c:pt>
                <c:pt idx="7">
                  <c:v>281.69499999999999</c:v>
                </c:pt>
                <c:pt idx="8">
                  <c:v>329.76600000000002</c:v>
                </c:pt>
                <c:pt idx="9">
                  <c:v>346.55399999999997</c:v>
                </c:pt>
                <c:pt idx="10">
                  <c:v>340.08300000000003</c:v>
                </c:pt>
                <c:pt idx="11">
                  <c:v>250.61699999999999</c:v>
                </c:pt>
                <c:pt idx="12">
                  <c:v>159.17575580000266</c:v>
                </c:pt>
                <c:pt idx="13">
                  <c:v>67.165000000000006</c:v>
                </c:pt>
                <c:pt idx="14">
                  <c:v>49.133690000000001</c:v>
                </c:pt>
              </c:numCache>
            </c:numRef>
          </c:val>
          <c:extLst>
            <c:ext xmlns:c16="http://schemas.microsoft.com/office/drawing/2014/chart" uri="{C3380CC4-5D6E-409C-BE32-E72D297353CC}">
              <c16:uniqueId val="{00000001-80FA-48E7-86AA-93AEC0C4C8EE}"/>
            </c:ext>
          </c:extLst>
        </c:ser>
        <c:ser>
          <c:idx val="0"/>
          <c:order val="1"/>
          <c:tx>
            <c:strRef>
              <c:f>'Graphique 1'!$A$5</c:f>
              <c:strCache>
                <c:ptCount val="1"/>
                <c:pt idx="0">
                  <c:v>Secteur marchand*</c:v>
                </c:pt>
              </c:strCache>
            </c:strRef>
          </c:tx>
          <c:spPr>
            <a:solidFill>
              <a:srgbClr val="5B9BD5">
                <a:lumMod val="75000"/>
              </a:srgbClr>
            </a:solidFill>
            <a:ln w="25400">
              <a:noFill/>
            </a:ln>
          </c:spPr>
          <c:cat>
            <c:numRef>
              <c:f>'Graphique 1'!$B$3:$P$3</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'Graphique 1'!$B$5:$P$5</c:f>
              <c:numCache>
                <c:formatCode>0</c:formatCode>
                <c:ptCount val="15"/>
                <c:pt idx="0">
                  <c:v>174.98348000034446</c:v>
                </c:pt>
                <c:pt idx="1">
                  <c:v>94.223512661220354</c:v>
                </c:pt>
                <c:pt idx="2">
                  <c:v>69.913792556978649</c:v>
                </c:pt>
                <c:pt idx="3">
                  <c:v>90.65415337536443</c:v>
                </c:pt>
                <c:pt idx="4">
                  <c:v>62.381999999999998</c:v>
                </c:pt>
                <c:pt idx="5">
                  <c:v>43.5</c:v>
                </c:pt>
                <c:pt idx="6">
                  <c:v>25.640999999999998</c:v>
                </c:pt>
                <c:pt idx="7">
                  <c:v>42.35</c:v>
                </c:pt>
                <c:pt idx="8">
                  <c:v>52.103000000000002</c:v>
                </c:pt>
                <c:pt idx="9">
                  <c:v>89.721999999999994</c:v>
                </c:pt>
                <c:pt idx="10">
                  <c:v>65.921999999999997</c:v>
                </c:pt>
                <c:pt idx="11">
                  <c:v>29.908999999999999</c:v>
                </c:pt>
                <c:pt idx="12">
                  <c:v>9.1470000000000002</c:v>
                </c:pt>
                <c:pt idx="13">
                  <c:v>2.286</c:v>
                </c:pt>
                <c:pt idx="14">
                  <c:v>2.6749999999999998</c:v>
                </c:pt>
              </c:numCache>
            </c:numRef>
          </c:val>
          <c:extLst>
            <c:ext xmlns:c16="http://schemas.microsoft.com/office/drawing/2014/chart" uri="{C3380CC4-5D6E-409C-BE32-E72D297353CC}">
              <c16:uniqueId val="{00000000-80FA-48E7-86AA-93AEC0C4C8EE}"/>
            </c:ext>
          </c:extLst>
        </c:ser>
        <c:dLbls>
          <c:showLegendKey val="0"/>
          <c:showVal val="0"/>
          <c:showCatName val="0"/>
          <c:showSerName val="0"/>
          <c:showPercent val="0"/>
          <c:showBubbleSize val="0"/>
        </c:dLbls>
        <c:axId val="42944000"/>
        <c:axId val="42945536"/>
      </c:areaChart>
      <c:catAx>
        <c:axId val="4294400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400" b="0" i="0" u="none" strike="noStrike" baseline="0">
                <a:solidFill>
                  <a:srgbClr val="000000"/>
                </a:solidFill>
                <a:latin typeface="Calibri"/>
                <a:ea typeface="Calibri"/>
                <a:cs typeface="Calibri"/>
              </a:defRPr>
            </a:pPr>
            <a:endParaRPr lang="fr-FR"/>
          </a:p>
        </c:txPr>
        <c:crossAx val="42945536"/>
        <c:crossesAt val="0"/>
        <c:auto val="1"/>
        <c:lblAlgn val="ctr"/>
        <c:lblOffset val="100"/>
        <c:tickLblSkip val="2"/>
        <c:tickMarkSkip val="1"/>
        <c:noMultiLvlLbl val="0"/>
      </c:catAx>
      <c:valAx>
        <c:axId val="42945536"/>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400" b="0" i="0" u="none" strike="noStrike" baseline="0">
                <a:solidFill>
                  <a:srgbClr val="000000"/>
                </a:solidFill>
                <a:latin typeface="Calibri"/>
                <a:ea typeface="Calibri"/>
                <a:cs typeface="Calibri"/>
              </a:defRPr>
            </a:pPr>
            <a:endParaRPr lang="fr-FR"/>
          </a:p>
        </c:txPr>
        <c:crossAx val="42944000"/>
        <c:crossesAt val="1"/>
        <c:crossBetween val="midCat"/>
      </c:valAx>
      <c:spPr>
        <a:solidFill>
          <a:srgbClr val="FFFFFF"/>
        </a:solidFill>
        <a:ln w="25400">
          <a:noFill/>
        </a:ln>
      </c:spPr>
    </c:plotArea>
    <c:legend>
      <c:legendPos val="r"/>
      <c:layout>
        <c:manualLayout>
          <c:xMode val="edge"/>
          <c:yMode val="edge"/>
          <c:x val="0.57169656085252951"/>
          <c:y val="1.0706890554343354E-2"/>
          <c:w val="0.38131549458896435"/>
          <c:h val="0.19572311292413752"/>
        </c:manualLayout>
      </c:layout>
      <c:overlay val="0"/>
      <c:spPr>
        <a:noFill/>
        <a:ln w="25400">
          <a:noFill/>
        </a:ln>
      </c:spPr>
      <c:txPr>
        <a:bodyPr/>
        <a:lstStyle/>
        <a:p>
          <a:pPr>
            <a:defRPr sz="1470" b="0" i="0" u="none" strike="noStrike" baseline="0">
              <a:solidFill>
                <a:srgbClr val="000000"/>
              </a:solidFill>
              <a:latin typeface="Calibri"/>
              <a:ea typeface="Calibri"/>
              <a:cs typeface="Calibri"/>
            </a:defRPr>
          </a:pPr>
          <a:endParaRPr lang="fr-FR"/>
        </a:p>
      </c:txPr>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2'!$L$4</c:f>
              <c:strCache>
                <c:ptCount val="1"/>
                <c:pt idx="0">
                  <c:v>Prop2020</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2'!$K$5:$K$18</c:f>
              <c:strCache>
                <c:ptCount val="14"/>
                <c:pt idx="0">
                  <c:v>Corse</c:v>
                </c:pt>
                <c:pt idx="1">
                  <c:v>Pays de la Loire</c:v>
                </c:pt>
                <c:pt idx="2">
                  <c:v>Normandie</c:v>
                </c:pt>
                <c:pt idx="3">
                  <c:v>Île-de-France</c:v>
                </c:pt>
                <c:pt idx="4">
                  <c:v>Bretagne</c:v>
                </c:pt>
                <c:pt idx="5">
                  <c:v>Grand Est</c:v>
                </c:pt>
                <c:pt idx="6">
                  <c:v>Hauts de France</c:v>
                </c:pt>
                <c:pt idx="7">
                  <c:v>Drom</c:v>
                </c:pt>
                <c:pt idx="8">
                  <c:v>Nouvelle-Aquitaine</c:v>
                </c:pt>
                <c:pt idx="9">
                  <c:v>Occitanie</c:v>
                </c:pt>
                <c:pt idx="10">
                  <c:v>Provence-Alpes-Côte d'Azur</c:v>
                </c:pt>
                <c:pt idx="11">
                  <c:v>Auvergne-Rhône-Alpes</c:v>
                </c:pt>
                <c:pt idx="12">
                  <c:v>Bourgogne-Franche-Comté</c:v>
                </c:pt>
                <c:pt idx="13">
                  <c:v>Centre-Val de Loire</c:v>
                </c:pt>
              </c:strCache>
            </c:strRef>
          </c:cat>
          <c:val>
            <c:numRef>
              <c:f>'Graphique 2'!$L$5:$L$18</c:f>
              <c:numCache>
                <c:formatCode>0.0%</c:formatCode>
                <c:ptCount val="14"/>
                <c:pt idx="0">
                  <c:v>0.25149300000000002</c:v>
                </c:pt>
                <c:pt idx="1">
                  <c:v>0.21277099999999999</c:v>
                </c:pt>
                <c:pt idx="2">
                  <c:v>0.20943300000000001</c:v>
                </c:pt>
                <c:pt idx="3">
                  <c:v>0.17485800000000001</c:v>
                </c:pt>
                <c:pt idx="4">
                  <c:v>0.16691</c:v>
                </c:pt>
                <c:pt idx="5">
                  <c:v>0.12237099999999999</c:v>
                </c:pt>
                <c:pt idx="6">
                  <c:v>0.118908</c:v>
                </c:pt>
                <c:pt idx="7">
                  <c:v>0.105189</c:v>
                </c:pt>
                <c:pt idx="8">
                  <c:v>9.2206999999999997E-2</c:v>
                </c:pt>
                <c:pt idx="9">
                  <c:v>8.3500000000000005E-2</c:v>
                </c:pt>
                <c:pt idx="10">
                  <c:v>7.0969000000000004E-2</c:v>
                </c:pt>
                <c:pt idx="11">
                  <c:v>6.7704E-2</c:v>
                </c:pt>
                <c:pt idx="12">
                  <c:v>4.2410999999999997E-2</c:v>
                </c:pt>
                <c:pt idx="13">
                  <c:v>3.2791000000000001E-2</c:v>
                </c:pt>
              </c:numCache>
            </c:numRef>
          </c:val>
          <c:extLst>
            <c:ext xmlns:c16="http://schemas.microsoft.com/office/drawing/2014/chart" uri="{C3380CC4-5D6E-409C-BE32-E72D297353CC}">
              <c16:uniqueId val="{00000000-5358-4ABC-883C-6245E51B8678}"/>
            </c:ext>
          </c:extLst>
        </c:ser>
        <c:dLbls>
          <c:showLegendKey val="0"/>
          <c:showVal val="0"/>
          <c:showCatName val="0"/>
          <c:showSerName val="0"/>
          <c:showPercent val="0"/>
          <c:showBubbleSize val="0"/>
        </c:dLbls>
        <c:gapWidth val="182"/>
        <c:axId val="618953560"/>
        <c:axId val="618952576"/>
      </c:barChart>
      <c:catAx>
        <c:axId val="618953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8952576"/>
        <c:crosses val="autoZero"/>
        <c:auto val="1"/>
        <c:lblAlgn val="ctr"/>
        <c:lblOffset val="100"/>
        <c:noMultiLvlLbl val="0"/>
      </c:catAx>
      <c:valAx>
        <c:axId val="61895257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8953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927710843373497E-2"/>
          <c:y val="0.13028786334051023"/>
          <c:w val="0.86626506024096384"/>
          <c:h val="0.71742927345943297"/>
        </c:manualLayout>
      </c:layout>
      <c:areaChart>
        <c:grouping val="stacked"/>
        <c:varyColors val="0"/>
        <c:ser>
          <c:idx val="1"/>
          <c:order val="0"/>
          <c:tx>
            <c:strRef>
              <c:f>'Graphique 3'!$A$6</c:f>
              <c:strCache>
                <c:ptCount val="1"/>
                <c:pt idx="0">
                  <c:v>Secteur non marchand**</c:v>
                </c:pt>
              </c:strCache>
            </c:strRef>
          </c:tx>
          <c:spPr>
            <a:solidFill>
              <a:srgbClr val="C00000"/>
            </a:solidFill>
            <a:ln w="25400">
              <a:noFill/>
            </a:ln>
          </c:spPr>
          <c:cat>
            <c:numRef>
              <c:f>'Graphique 3'!$B$3:$AF$3</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'Graphique 3'!$B$6:$AF$6</c:f>
              <c:numCache>
                <c:formatCode>0</c:formatCode>
                <c:ptCount val="31"/>
                <c:pt idx="0">
                  <c:v>175.06199999999998</c:v>
                </c:pt>
                <c:pt idx="1">
                  <c:v>245.55699999999999</c:v>
                </c:pt>
                <c:pt idx="2">
                  <c:v>338.39</c:v>
                </c:pt>
                <c:pt idx="3">
                  <c:v>372.03800000000001</c:v>
                </c:pt>
                <c:pt idx="4">
                  <c:v>431.82799999999997</c:v>
                </c:pt>
                <c:pt idx="5">
                  <c:v>444.36400000000003</c:v>
                </c:pt>
                <c:pt idx="6">
                  <c:v>408.68599999999998</c:v>
                </c:pt>
                <c:pt idx="7">
                  <c:v>389.05799999999994</c:v>
                </c:pt>
                <c:pt idx="8">
                  <c:v>460.60200000000003</c:v>
                </c:pt>
                <c:pt idx="9">
                  <c:v>510.32600000000002</c:v>
                </c:pt>
                <c:pt idx="10">
                  <c:v>513.17899999999997</c:v>
                </c:pt>
                <c:pt idx="11">
                  <c:v>495.37299999999999</c:v>
                </c:pt>
                <c:pt idx="12">
                  <c:v>484.697</c:v>
                </c:pt>
                <c:pt idx="13">
                  <c:v>382.75</c:v>
                </c:pt>
                <c:pt idx="14">
                  <c:v>289.85701</c:v>
                </c:pt>
                <c:pt idx="15">
                  <c:v>269.55500999999998</c:v>
                </c:pt>
                <c:pt idx="16">
                  <c:v>289.53001</c:v>
                </c:pt>
                <c:pt idx="17">
                  <c:v>247.71301</c:v>
                </c:pt>
                <c:pt idx="18">
                  <c:v>184.43601000000001</c:v>
                </c:pt>
                <c:pt idx="19">
                  <c:v>240.87101000000001</c:v>
                </c:pt>
                <c:pt idx="20">
                  <c:v>292.66100999999998</c:v>
                </c:pt>
                <c:pt idx="21">
                  <c:v>246.21599999999998</c:v>
                </c:pt>
                <c:pt idx="22">
                  <c:v>204.435</c:v>
                </c:pt>
                <c:pt idx="23">
                  <c:v>281.69499999999999</c:v>
                </c:pt>
                <c:pt idx="24">
                  <c:v>329.76600000000002</c:v>
                </c:pt>
                <c:pt idx="25">
                  <c:v>346.55399999999997</c:v>
                </c:pt>
                <c:pt idx="26">
                  <c:v>340.08300000000003</c:v>
                </c:pt>
                <c:pt idx="27">
                  <c:v>250.61699999999999</c:v>
                </c:pt>
                <c:pt idx="28">
                  <c:v>159.17575580000266</c:v>
                </c:pt>
                <c:pt idx="29">
                  <c:v>67.165000000000006</c:v>
                </c:pt>
                <c:pt idx="30">
                  <c:v>49.133690000000001</c:v>
                </c:pt>
              </c:numCache>
            </c:numRef>
          </c:val>
          <c:extLst>
            <c:ext xmlns:c16="http://schemas.microsoft.com/office/drawing/2014/chart" uri="{C3380CC4-5D6E-409C-BE32-E72D297353CC}">
              <c16:uniqueId val="{00000000-9F08-430A-B8EA-C3971B1444CB}"/>
            </c:ext>
          </c:extLst>
        </c:ser>
        <c:ser>
          <c:idx val="0"/>
          <c:order val="1"/>
          <c:tx>
            <c:strRef>
              <c:f>'Graphique 3'!$A$5</c:f>
              <c:strCache>
                <c:ptCount val="1"/>
                <c:pt idx="0">
                  <c:v>Secteur marchand*</c:v>
                </c:pt>
              </c:strCache>
            </c:strRef>
          </c:tx>
          <c:spPr>
            <a:solidFill>
              <a:srgbClr val="5B9BD5">
                <a:lumMod val="75000"/>
              </a:srgbClr>
            </a:solidFill>
            <a:ln w="25400">
              <a:noFill/>
            </a:ln>
          </c:spPr>
          <c:cat>
            <c:numRef>
              <c:f>'Graphique 3'!$B$3:$AF$3</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'Graphique 3'!$B$5:$AF$5</c:f>
              <c:numCache>
                <c:formatCode>0</c:formatCode>
                <c:ptCount val="31"/>
                <c:pt idx="0">
                  <c:v>73.254402900000002</c:v>
                </c:pt>
                <c:pt idx="1">
                  <c:v>87.59139534000002</c:v>
                </c:pt>
                <c:pt idx="2">
                  <c:v>102.6688419</c:v>
                </c:pt>
                <c:pt idx="3">
                  <c:v>120.27016755000001</c:v>
                </c:pt>
                <c:pt idx="4">
                  <c:v>171.81297745000003</c:v>
                </c:pt>
                <c:pt idx="5">
                  <c:v>264.60898779903329</c:v>
                </c:pt>
                <c:pt idx="6">
                  <c:v>414.63195406487586</c:v>
                </c:pt>
                <c:pt idx="7">
                  <c:v>424.22005321224458</c:v>
                </c:pt>
                <c:pt idx="8">
                  <c:v>369.99291947267005</c:v>
                </c:pt>
                <c:pt idx="9">
                  <c:v>315.0819437768439</c:v>
                </c:pt>
                <c:pt idx="10">
                  <c:v>258.6177566112911</c:v>
                </c:pt>
                <c:pt idx="11">
                  <c:v>193.0596371836663</c:v>
                </c:pt>
                <c:pt idx="12">
                  <c:v>150.77058227197989</c:v>
                </c:pt>
                <c:pt idx="13">
                  <c:v>148.79357067123001</c:v>
                </c:pt>
                <c:pt idx="14">
                  <c:v>167.98231547932073</c:v>
                </c:pt>
                <c:pt idx="15">
                  <c:v>208.88044687646513</c:v>
                </c:pt>
                <c:pt idx="16">
                  <c:v>174.98348000034446</c:v>
                </c:pt>
                <c:pt idx="17">
                  <c:v>94.223512661220354</c:v>
                </c:pt>
                <c:pt idx="18">
                  <c:v>69.913792556978649</c:v>
                </c:pt>
                <c:pt idx="19">
                  <c:v>90.65415337536443</c:v>
                </c:pt>
                <c:pt idx="20">
                  <c:v>62.381999999999998</c:v>
                </c:pt>
                <c:pt idx="21">
                  <c:v>43.5</c:v>
                </c:pt>
                <c:pt idx="22">
                  <c:v>25.640999999999998</c:v>
                </c:pt>
                <c:pt idx="23">
                  <c:v>42.35</c:v>
                </c:pt>
                <c:pt idx="24">
                  <c:v>52.103000000000002</c:v>
                </c:pt>
                <c:pt idx="25">
                  <c:v>89.721999999999994</c:v>
                </c:pt>
                <c:pt idx="26">
                  <c:v>65.921999999999997</c:v>
                </c:pt>
                <c:pt idx="27">
                  <c:v>29.908999999999999</c:v>
                </c:pt>
                <c:pt idx="28">
                  <c:v>9.1470000000000002</c:v>
                </c:pt>
                <c:pt idx="29">
                  <c:v>2.286</c:v>
                </c:pt>
                <c:pt idx="30">
                  <c:v>2.6749999999999998</c:v>
                </c:pt>
              </c:numCache>
            </c:numRef>
          </c:val>
          <c:extLst>
            <c:ext xmlns:c16="http://schemas.microsoft.com/office/drawing/2014/chart" uri="{C3380CC4-5D6E-409C-BE32-E72D297353CC}">
              <c16:uniqueId val="{00000001-9F08-430A-B8EA-C3971B1444CB}"/>
            </c:ext>
          </c:extLst>
        </c:ser>
        <c:dLbls>
          <c:showLegendKey val="0"/>
          <c:showVal val="0"/>
          <c:showCatName val="0"/>
          <c:showSerName val="0"/>
          <c:showPercent val="0"/>
          <c:showBubbleSize val="0"/>
        </c:dLbls>
        <c:axId val="42944000"/>
        <c:axId val="42945536"/>
      </c:areaChart>
      <c:catAx>
        <c:axId val="4294400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400" b="0" i="0" u="none" strike="noStrike" baseline="0">
                <a:solidFill>
                  <a:srgbClr val="000000"/>
                </a:solidFill>
                <a:latin typeface="Calibri"/>
                <a:ea typeface="Calibri"/>
                <a:cs typeface="Calibri"/>
              </a:defRPr>
            </a:pPr>
            <a:endParaRPr lang="fr-FR"/>
          </a:p>
        </c:txPr>
        <c:crossAx val="42945536"/>
        <c:crossesAt val="0"/>
        <c:auto val="1"/>
        <c:lblAlgn val="ctr"/>
        <c:lblOffset val="100"/>
        <c:tickLblSkip val="2"/>
        <c:tickMarkSkip val="1"/>
        <c:noMultiLvlLbl val="0"/>
      </c:catAx>
      <c:valAx>
        <c:axId val="42945536"/>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400" b="0" i="0" u="none" strike="noStrike" baseline="0">
                <a:solidFill>
                  <a:srgbClr val="000000"/>
                </a:solidFill>
                <a:latin typeface="Calibri"/>
                <a:ea typeface="Calibri"/>
                <a:cs typeface="Calibri"/>
              </a:defRPr>
            </a:pPr>
            <a:endParaRPr lang="fr-FR"/>
          </a:p>
        </c:txPr>
        <c:crossAx val="42944000"/>
        <c:crossesAt val="1"/>
        <c:crossBetween val="midCat"/>
      </c:valAx>
      <c:spPr>
        <a:solidFill>
          <a:srgbClr val="FFFFFF"/>
        </a:solidFill>
        <a:ln w="25400">
          <a:noFill/>
        </a:ln>
      </c:spPr>
    </c:plotArea>
    <c:legend>
      <c:legendPos val="r"/>
      <c:layout>
        <c:manualLayout>
          <c:xMode val="edge"/>
          <c:yMode val="edge"/>
          <c:x val="0.57169656085252951"/>
          <c:y val="1.0706890554343354E-2"/>
          <c:w val="0.38131549458896435"/>
          <c:h val="0.19572311292413752"/>
        </c:manualLayout>
      </c:layout>
      <c:overlay val="0"/>
      <c:spPr>
        <a:noFill/>
        <a:ln w="25400">
          <a:noFill/>
        </a:ln>
      </c:spPr>
      <c:txPr>
        <a:bodyPr/>
        <a:lstStyle/>
        <a:p>
          <a:pPr>
            <a:defRPr sz="1470" b="0" i="0" u="none" strike="noStrike" baseline="0">
              <a:solidFill>
                <a:srgbClr val="000000"/>
              </a:solidFill>
              <a:latin typeface="Calibri"/>
              <a:ea typeface="Calibri"/>
              <a:cs typeface="Calibri"/>
            </a:defRPr>
          </a:pPr>
          <a:endParaRPr lang="fr-FR"/>
        </a:p>
      </c:txPr>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268817</xdr:colOff>
      <xdr:row>12</xdr:row>
      <xdr:rowOff>83607</xdr:rowOff>
    </xdr:from>
    <xdr:to>
      <xdr:col>9</xdr:col>
      <xdr:colOff>59267</xdr:colOff>
      <xdr:row>33</xdr:row>
      <xdr:rowOff>35982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19050</xdr:rowOff>
    </xdr:from>
    <xdr:to>
      <xdr:col>6</xdr:col>
      <xdr:colOff>476250</xdr:colOff>
      <xdr:row>16</xdr:row>
      <xdr:rowOff>95250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268817</xdr:colOff>
      <xdr:row>12</xdr:row>
      <xdr:rowOff>83607</xdr:rowOff>
    </xdr:from>
    <xdr:to>
      <xdr:col>9</xdr:col>
      <xdr:colOff>59267</xdr:colOff>
      <xdr:row>33</xdr:row>
      <xdr:rowOff>35982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aro\PMAPT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travail.gouv.fr"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44"/>
  <sheetViews>
    <sheetView tabSelected="1" workbookViewId="0">
      <selection activeCell="A25" sqref="A25:L25"/>
    </sheetView>
  </sheetViews>
  <sheetFormatPr baseColWidth="10" defaultRowHeight="15" x14ac:dyDescent="0.25"/>
  <sheetData>
    <row r="1" spans="1:18" ht="41.25" customHeight="1" x14ac:dyDescent="0.25">
      <c r="A1" s="305" t="s">
        <v>206</v>
      </c>
      <c r="B1" s="305"/>
      <c r="C1" s="305"/>
      <c r="D1" s="305"/>
      <c r="E1" s="305"/>
      <c r="F1" s="305"/>
      <c r="G1" s="305"/>
      <c r="H1" s="305"/>
      <c r="I1" s="305"/>
      <c r="J1" s="305"/>
      <c r="K1" s="305"/>
      <c r="L1" s="305"/>
    </row>
    <row r="2" spans="1:18" ht="18.75" customHeight="1" x14ac:dyDescent="0.25">
      <c r="A2" s="306" t="s">
        <v>65</v>
      </c>
      <c r="B2" s="306"/>
      <c r="C2" s="306"/>
      <c r="D2" s="306"/>
      <c r="E2" s="306"/>
      <c r="F2" s="306"/>
      <c r="G2" s="306"/>
      <c r="H2" s="306"/>
      <c r="I2" s="306"/>
      <c r="J2" s="306"/>
      <c r="K2" s="306"/>
      <c r="L2" s="306"/>
    </row>
    <row r="3" spans="1:18" ht="57.75" customHeight="1" x14ac:dyDescent="0.25">
      <c r="A3" s="307" t="s">
        <v>72</v>
      </c>
      <c r="B3" s="307"/>
      <c r="C3" s="307"/>
      <c r="D3" s="307"/>
      <c r="E3" s="307"/>
      <c r="F3" s="307"/>
      <c r="G3" s="307"/>
      <c r="H3" s="307"/>
      <c r="I3" s="307"/>
      <c r="J3" s="307"/>
      <c r="K3" s="307"/>
      <c r="L3" s="307"/>
    </row>
    <row r="4" spans="1:18" ht="16.5" customHeight="1" x14ac:dyDescent="0.25">
      <c r="A4" s="306" t="s">
        <v>66</v>
      </c>
      <c r="B4" s="306"/>
      <c r="C4" s="306"/>
      <c r="D4" s="306"/>
      <c r="E4" s="306"/>
      <c r="F4" s="306"/>
      <c r="G4" s="306"/>
      <c r="H4" s="306"/>
      <c r="I4" s="306"/>
      <c r="J4" s="306"/>
      <c r="K4" s="306"/>
      <c r="L4" s="306"/>
    </row>
    <row r="5" spans="1:18" ht="138" customHeight="1" x14ac:dyDescent="0.25">
      <c r="A5" s="308" t="s">
        <v>79</v>
      </c>
      <c r="B5" s="308"/>
      <c r="C5" s="308"/>
      <c r="D5" s="308"/>
      <c r="E5" s="308"/>
      <c r="F5" s="308"/>
      <c r="G5" s="308"/>
      <c r="H5" s="308"/>
      <c r="I5" s="308"/>
      <c r="J5" s="308"/>
      <c r="K5" s="308"/>
      <c r="L5" s="308"/>
      <c r="R5" s="71"/>
    </row>
    <row r="6" spans="1:18" x14ac:dyDescent="0.25">
      <c r="A6" s="306" t="s">
        <v>67</v>
      </c>
      <c r="B6" s="306"/>
      <c r="C6" s="306"/>
      <c r="D6" s="306"/>
      <c r="E6" s="306"/>
      <c r="F6" s="306"/>
      <c r="G6" s="306"/>
      <c r="H6" s="306"/>
      <c r="I6" s="306"/>
      <c r="J6" s="306"/>
      <c r="K6" s="306"/>
      <c r="L6" s="306"/>
    </row>
    <row r="7" spans="1:18" ht="68.25" customHeight="1" x14ac:dyDescent="0.25">
      <c r="A7" s="309" t="s">
        <v>101</v>
      </c>
      <c r="B7" s="309"/>
      <c r="C7" s="309"/>
      <c r="D7" s="309"/>
      <c r="E7" s="309"/>
      <c r="F7" s="309"/>
      <c r="G7" s="309"/>
      <c r="H7" s="309"/>
      <c r="I7" s="309"/>
      <c r="J7" s="309"/>
      <c r="K7" s="309"/>
      <c r="L7" s="309"/>
    </row>
    <row r="8" spans="1:18" x14ac:dyDescent="0.25">
      <c r="A8" s="64"/>
      <c r="B8" s="64"/>
      <c r="C8" s="64"/>
      <c r="D8" s="64"/>
      <c r="E8" s="64"/>
      <c r="F8" s="64"/>
      <c r="G8" s="64"/>
      <c r="H8" s="64"/>
      <c r="I8" s="64"/>
      <c r="J8" s="64"/>
      <c r="K8" s="64"/>
      <c r="L8" s="64"/>
    </row>
    <row r="9" spans="1:18" x14ac:dyDescent="0.25">
      <c r="A9" s="306" t="s">
        <v>68</v>
      </c>
      <c r="B9" s="306"/>
      <c r="C9" s="306"/>
      <c r="D9" s="306"/>
      <c r="E9" s="306"/>
      <c r="F9" s="306"/>
      <c r="G9" s="306"/>
      <c r="H9" s="306"/>
      <c r="I9" s="306"/>
      <c r="J9" s="306"/>
      <c r="K9" s="306"/>
      <c r="L9" s="306"/>
    </row>
    <row r="10" spans="1:18" ht="36" customHeight="1" x14ac:dyDescent="0.25">
      <c r="A10" s="310" t="s">
        <v>80</v>
      </c>
      <c r="B10" s="310"/>
      <c r="C10" s="310"/>
      <c r="D10" s="310"/>
      <c r="E10" s="310"/>
      <c r="F10" s="310"/>
      <c r="G10" s="310"/>
      <c r="H10" s="310"/>
      <c r="I10" s="310"/>
      <c r="J10" s="310"/>
      <c r="K10" s="310"/>
      <c r="L10" s="310"/>
    </row>
    <row r="11" spans="1:18" x14ac:dyDescent="0.25">
      <c r="A11" s="306" t="s">
        <v>69</v>
      </c>
      <c r="B11" s="306"/>
      <c r="C11" s="306"/>
      <c r="D11" s="306"/>
      <c r="E11" s="306"/>
      <c r="F11" s="306"/>
      <c r="G11" s="306"/>
      <c r="H11" s="306"/>
      <c r="I11" s="306"/>
      <c r="J11" s="306"/>
      <c r="K11" s="306"/>
      <c r="L11" s="306"/>
    </row>
    <row r="12" spans="1:18" x14ac:dyDescent="0.25">
      <c r="A12" s="65"/>
      <c r="B12" s="66"/>
      <c r="C12" s="67"/>
      <c r="D12" s="66"/>
      <c r="E12" s="66"/>
      <c r="F12" s="66"/>
      <c r="G12" s="66"/>
      <c r="H12" s="66"/>
      <c r="I12" s="26"/>
      <c r="J12" s="26"/>
      <c r="K12" s="26"/>
      <c r="L12" s="26"/>
    </row>
    <row r="13" spans="1:18" x14ac:dyDescent="0.25">
      <c r="A13" s="311" t="s">
        <v>6</v>
      </c>
      <c r="B13" s="311"/>
      <c r="C13" s="311"/>
      <c r="D13" s="311"/>
      <c r="E13" s="311"/>
      <c r="F13" s="311"/>
      <c r="G13" s="311"/>
      <c r="H13" s="311"/>
      <c r="I13" s="311"/>
      <c r="J13" s="311"/>
      <c r="K13" s="311"/>
      <c r="L13" s="311"/>
    </row>
    <row r="14" spans="1:18" x14ac:dyDescent="0.25">
      <c r="A14" s="65"/>
      <c r="B14" s="66"/>
      <c r="C14" s="67"/>
      <c r="D14" s="66"/>
      <c r="E14" s="66"/>
      <c r="F14" s="66"/>
      <c r="G14" s="66"/>
      <c r="H14" s="66"/>
      <c r="I14" s="26"/>
      <c r="J14" s="26"/>
      <c r="K14" s="26"/>
      <c r="L14" s="26"/>
    </row>
    <row r="15" spans="1:18" x14ac:dyDescent="0.25">
      <c r="A15" s="311" t="s">
        <v>187</v>
      </c>
      <c r="B15" s="311"/>
      <c r="C15" s="311"/>
      <c r="D15" s="311"/>
      <c r="E15" s="311"/>
      <c r="F15" s="311"/>
      <c r="G15" s="311"/>
      <c r="H15" s="311"/>
      <c r="I15" s="311"/>
      <c r="J15" s="311"/>
      <c r="K15" s="311"/>
      <c r="L15" s="311"/>
    </row>
    <row r="16" spans="1:18" x14ac:dyDescent="0.25">
      <c r="A16" s="65"/>
      <c r="B16" s="66"/>
      <c r="C16" s="67"/>
      <c r="D16" s="66"/>
      <c r="E16" s="66"/>
      <c r="F16" s="66"/>
      <c r="G16" s="66"/>
      <c r="H16" s="66"/>
      <c r="I16" s="26"/>
      <c r="J16" s="26"/>
      <c r="K16" s="26"/>
      <c r="L16" s="26"/>
    </row>
    <row r="17" spans="1:12" x14ac:dyDescent="0.25">
      <c r="A17" s="311" t="s">
        <v>195</v>
      </c>
      <c r="B17" s="311"/>
      <c r="C17" s="311"/>
      <c r="D17" s="311"/>
      <c r="E17" s="311"/>
      <c r="F17" s="311"/>
      <c r="G17" s="311"/>
      <c r="H17" s="311"/>
      <c r="I17" s="311"/>
      <c r="J17" s="311"/>
      <c r="K17" s="311"/>
      <c r="L17" s="311"/>
    </row>
    <row r="18" spans="1:12" x14ac:dyDescent="0.25">
      <c r="A18" s="65"/>
      <c r="B18" s="66"/>
      <c r="C18" s="67"/>
      <c r="D18" s="66"/>
      <c r="E18" s="66"/>
      <c r="F18" s="66"/>
      <c r="G18" s="66"/>
      <c r="H18" s="66"/>
      <c r="I18" s="26"/>
      <c r="J18" s="26"/>
      <c r="K18" s="26"/>
      <c r="L18" s="26"/>
    </row>
    <row r="19" spans="1:12" x14ac:dyDescent="0.25">
      <c r="A19" s="311" t="s">
        <v>180</v>
      </c>
      <c r="B19" s="311"/>
      <c r="C19" s="311"/>
      <c r="D19" s="311"/>
      <c r="E19" s="311"/>
      <c r="F19" s="311"/>
      <c r="G19" s="311"/>
      <c r="H19" s="311"/>
      <c r="I19" s="311"/>
      <c r="J19" s="311"/>
      <c r="K19" s="311"/>
      <c r="L19" s="311"/>
    </row>
    <row r="20" spans="1:12" x14ac:dyDescent="0.25">
      <c r="A20" s="65"/>
      <c r="B20" s="65"/>
      <c r="C20" s="65"/>
      <c r="D20" s="65"/>
      <c r="E20" s="65"/>
      <c r="F20" s="65"/>
      <c r="G20" s="65"/>
      <c r="H20" s="65"/>
      <c r="I20" s="65"/>
      <c r="J20" s="65"/>
      <c r="K20" s="65"/>
      <c r="L20" s="65"/>
    </row>
    <row r="21" spans="1:12" x14ac:dyDescent="0.25">
      <c r="A21" s="311" t="s">
        <v>179</v>
      </c>
      <c r="B21" s="311"/>
      <c r="C21" s="311"/>
      <c r="D21" s="311"/>
      <c r="E21" s="311"/>
      <c r="F21" s="311"/>
      <c r="G21" s="311"/>
      <c r="H21" s="311"/>
      <c r="I21" s="311"/>
      <c r="J21" s="311"/>
      <c r="K21" s="311"/>
      <c r="L21" s="311"/>
    </row>
    <row r="22" spans="1:12" x14ac:dyDescent="0.25">
      <c r="A22" s="110"/>
      <c r="B22" s="110"/>
      <c r="C22" s="110"/>
      <c r="D22" s="110"/>
      <c r="E22" s="110"/>
      <c r="F22" s="110"/>
      <c r="G22" s="110"/>
      <c r="H22" s="110"/>
      <c r="I22" s="110"/>
      <c r="J22" s="110"/>
      <c r="K22" s="110"/>
      <c r="L22" s="110"/>
    </row>
    <row r="23" spans="1:12" ht="15" customHeight="1" x14ac:dyDescent="0.25">
      <c r="A23" s="311" t="s">
        <v>198</v>
      </c>
      <c r="B23" s="311"/>
      <c r="C23" s="311"/>
      <c r="D23" s="311"/>
      <c r="E23" s="311"/>
      <c r="F23" s="311"/>
      <c r="G23" s="311"/>
      <c r="H23" s="311"/>
      <c r="I23" s="311"/>
      <c r="J23" s="311"/>
      <c r="K23" s="311"/>
      <c r="L23" s="311"/>
    </row>
    <row r="24" spans="1:12" ht="15" customHeight="1" x14ac:dyDescent="0.25">
      <c r="A24" s="110"/>
      <c r="B24" s="110"/>
      <c r="C24" s="110"/>
      <c r="D24" s="110"/>
      <c r="E24" s="110"/>
      <c r="F24" s="110"/>
      <c r="G24" s="110"/>
      <c r="H24" s="110"/>
      <c r="I24" s="110"/>
      <c r="J24" s="110"/>
      <c r="K24" s="110"/>
      <c r="L24" s="110"/>
    </row>
    <row r="25" spans="1:12" x14ac:dyDescent="0.25">
      <c r="A25" s="311" t="s">
        <v>178</v>
      </c>
      <c r="B25" s="311"/>
      <c r="C25" s="311"/>
      <c r="D25" s="311"/>
      <c r="E25" s="311"/>
      <c r="F25" s="311"/>
      <c r="G25" s="311"/>
      <c r="H25" s="311"/>
      <c r="I25" s="311"/>
      <c r="J25" s="311"/>
      <c r="K25" s="311"/>
      <c r="L25" s="311"/>
    </row>
    <row r="26" spans="1:12" x14ac:dyDescent="0.25">
      <c r="A26" s="65"/>
      <c r="B26" s="65"/>
      <c r="C26" s="65"/>
      <c r="D26" s="65"/>
      <c r="E26" s="65"/>
      <c r="F26" s="65"/>
      <c r="G26" s="65"/>
      <c r="H26" s="65"/>
      <c r="I26" s="65"/>
      <c r="J26" s="65"/>
      <c r="K26" s="65"/>
      <c r="L26" s="65"/>
    </row>
    <row r="27" spans="1:12" x14ac:dyDescent="0.25">
      <c r="A27" s="311" t="s">
        <v>177</v>
      </c>
      <c r="B27" s="311"/>
      <c r="C27" s="311"/>
      <c r="D27" s="311"/>
      <c r="E27" s="311"/>
      <c r="F27" s="311"/>
      <c r="G27" s="311"/>
      <c r="H27" s="311"/>
      <c r="I27" s="311"/>
      <c r="J27" s="311"/>
      <c r="K27" s="311"/>
      <c r="L27" s="311"/>
    </row>
    <row r="28" spans="1:12" x14ac:dyDescent="0.25">
      <c r="A28" s="65"/>
      <c r="B28" s="66"/>
      <c r="C28" s="67"/>
      <c r="D28" s="66"/>
      <c r="E28" s="66"/>
      <c r="F28" s="66"/>
      <c r="G28" s="66"/>
      <c r="H28" s="66"/>
      <c r="I28" s="26"/>
      <c r="J28" s="26"/>
      <c r="K28" s="26"/>
      <c r="L28" s="26"/>
    </row>
    <row r="29" spans="1:12" x14ac:dyDescent="0.25">
      <c r="A29" s="311" t="s">
        <v>176</v>
      </c>
      <c r="B29" s="311"/>
      <c r="C29" s="311"/>
      <c r="D29" s="311"/>
      <c r="E29" s="311"/>
      <c r="F29" s="311"/>
      <c r="G29" s="311"/>
      <c r="H29" s="311"/>
      <c r="I29" s="311"/>
      <c r="J29" s="311"/>
      <c r="K29" s="311"/>
      <c r="L29" s="311"/>
    </row>
    <row r="30" spans="1:12" x14ac:dyDescent="0.25">
      <c r="A30" s="65"/>
      <c r="B30" s="66"/>
      <c r="C30" s="67"/>
      <c r="D30" s="66"/>
      <c r="E30" s="66"/>
      <c r="F30" s="66"/>
      <c r="G30" s="66"/>
      <c r="H30" s="66"/>
      <c r="I30" s="26"/>
      <c r="J30" s="26"/>
      <c r="K30" s="26"/>
      <c r="L30" s="26"/>
    </row>
    <row r="31" spans="1:12" x14ac:dyDescent="0.25">
      <c r="A31" s="311" t="s">
        <v>175</v>
      </c>
      <c r="B31" s="311"/>
      <c r="C31" s="311"/>
      <c r="D31" s="311"/>
      <c r="E31" s="311"/>
      <c r="F31" s="311"/>
      <c r="G31" s="311"/>
      <c r="H31" s="311"/>
      <c r="I31" s="311"/>
      <c r="J31" s="311"/>
      <c r="K31" s="311"/>
      <c r="L31" s="311"/>
    </row>
    <row r="32" spans="1:12" x14ac:dyDescent="0.25">
      <c r="A32" s="65"/>
      <c r="B32" s="66"/>
      <c r="C32" s="67"/>
      <c r="D32" s="66"/>
      <c r="E32" s="66"/>
      <c r="F32" s="66"/>
      <c r="G32" s="66"/>
      <c r="H32" s="66"/>
      <c r="I32" s="26"/>
      <c r="J32" s="26"/>
      <c r="K32" s="26"/>
      <c r="L32" s="26"/>
    </row>
    <row r="33" spans="1:13" x14ac:dyDescent="0.25">
      <c r="A33" s="311" t="s">
        <v>174</v>
      </c>
      <c r="B33" s="311"/>
      <c r="C33" s="311"/>
      <c r="D33" s="311"/>
      <c r="E33" s="311"/>
      <c r="F33" s="311"/>
      <c r="G33" s="311"/>
      <c r="H33" s="311"/>
      <c r="I33" s="311"/>
      <c r="J33" s="311"/>
      <c r="K33" s="311"/>
      <c r="L33" s="311"/>
    </row>
    <row r="34" spans="1:13" x14ac:dyDescent="0.25">
      <c r="A34" s="65"/>
      <c r="B34" s="66"/>
      <c r="C34" s="67"/>
      <c r="D34" s="66"/>
      <c r="E34" s="66"/>
      <c r="F34" s="66"/>
      <c r="G34" s="66"/>
      <c r="H34" s="66"/>
      <c r="I34" s="26"/>
      <c r="J34" s="26"/>
      <c r="K34" s="26"/>
      <c r="L34" s="26"/>
    </row>
    <row r="35" spans="1:13" x14ac:dyDescent="0.25">
      <c r="A35" s="311" t="s">
        <v>173</v>
      </c>
      <c r="B35" s="311"/>
      <c r="C35" s="311"/>
      <c r="D35" s="311"/>
      <c r="E35" s="311"/>
      <c r="F35" s="311"/>
      <c r="G35" s="311"/>
      <c r="H35" s="311"/>
      <c r="I35" s="311"/>
      <c r="J35" s="311"/>
      <c r="K35" s="311"/>
      <c r="L35" s="311"/>
    </row>
    <row r="36" spans="1:13" x14ac:dyDescent="0.25">
      <c r="A36" s="65"/>
      <c r="B36" s="66"/>
      <c r="C36" s="67"/>
      <c r="D36" s="66"/>
      <c r="E36" s="66"/>
      <c r="F36" s="66"/>
      <c r="G36" s="66"/>
      <c r="H36" s="66"/>
      <c r="I36" s="26"/>
      <c r="J36" s="26"/>
      <c r="K36" s="26"/>
      <c r="L36" s="26"/>
    </row>
    <row r="37" spans="1:13" x14ac:dyDescent="0.25">
      <c r="A37" s="311" t="s">
        <v>172</v>
      </c>
      <c r="B37" s="311"/>
      <c r="C37" s="311"/>
      <c r="D37" s="311"/>
      <c r="E37" s="311"/>
      <c r="F37" s="311"/>
      <c r="G37" s="311"/>
      <c r="H37" s="311"/>
      <c r="I37" s="311"/>
      <c r="J37" s="311"/>
      <c r="K37" s="311"/>
      <c r="L37" s="311"/>
    </row>
    <row r="38" spans="1:13" x14ac:dyDescent="0.25">
      <c r="A38" s="65"/>
      <c r="B38" s="66"/>
      <c r="C38" s="67"/>
      <c r="D38" s="66"/>
      <c r="E38" s="66"/>
      <c r="F38" s="66"/>
      <c r="G38" s="66"/>
      <c r="H38" s="66"/>
      <c r="I38" s="26"/>
      <c r="J38" s="26"/>
      <c r="K38" s="26"/>
      <c r="L38" s="26"/>
    </row>
    <row r="39" spans="1:13" x14ac:dyDescent="0.25">
      <c r="A39" s="311" t="s">
        <v>190</v>
      </c>
      <c r="B39" s="311"/>
      <c r="C39" s="311"/>
      <c r="D39" s="311"/>
      <c r="E39" s="311"/>
      <c r="F39" s="311"/>
      <c r="G39" s="311"/>
      <c r="H39" s="311"/>
      <c r="I39" s="311"/>
      <c r="J39" s="311"/>
      <c r="K39" s="311"/>
      <c r="L39" s="311"/>
    </row>
    <row r="40" spans="1:13" x14ac:dyDescent="0.25">
      <c r="A40" s="65"/>
      <c r="B40" s="66"/>
      <c r="C40" s="67"/>
      <c r="D40" s="66"/>
      <c r="E40" s="66"/>
      <c r="F40" s="66"/>
      <c r="G40" s="66"/>
      <c r="H40" s="66"/>
      <c r="I40" s="26"/>
      <c r="J40" s="26"/>
      <c r="K40" s="26"/>
      <c r="L40" s="26"/>
      <c r="M40" s="62"/>
    </row>
    <row r="41" spans="1:13" x14ac:dyDescent="0.25">
      <c r="A41" s="65"/>
      <c r="B41" s="66"/>
      <c r="C41" s="67"/>
      <c r="D41" s="66"/>
      <c r="E41" s="66"/>
      <c r="F41" s="66"/>
      <c r="G41" s="66"/>
      <c r="H41" s="66"/>
      <c r="I41" s="26"/>
      <c r="J41" s="26"/>
      <c r="K41" s="26"/>
      <c r="L41" s="26"/>
    </row>
    <row r="42" spans="1:13" x14ac:dyDescent="0.25">
      <c r="A42" s="306" t="s">
        <v>70</v>
      </c>
      <c r="B42" s="306"/>
      <c r="C42" s="306"/>
      <c r="D42" s="306"/>
      <c r="E42" s="306"/>
      <c r="F42" s="306"/>
      <c r="G42" s="306"/>
      <c r="H42" s="306"/>
      <c r="I42" s="306"/>
      <c r="J42" s="306"/>
      <c r="K42" s="306"/>
      <c r="L42" s="306"/>
    </row>
    <row r="43" spans="1:13" x14ac:dyDescent="0.25">
      <c r="A43" s="68"/>
      <c r="B43" s="68"/>
      <c r="C43" s="69"/>
      <c r="D43" s="69"/>
      <c r="E43" s="69"/>
      <c r="F43" s="69"/>
      <c r="G43" s="69"/>
      <c r="H43" s="69"/>
      <c r="I43" s="69"/>
      <c r="J43" s="69"/>
      <c r="K43" s="69"/>
      <c r="L43" s="69"/>
    </row>
    <row r="44" spans="1:13" x14ac:dyDescent="0.25">
      <c r="A44" s="70" t="s">
        <v>71</v>
      </c>
      <c r="B44" s="70"/>
      <c r="C44" s="70"/>
      <c r="D44" s="70"/>
      <c r="E44" s="70"/>
      <c r="F44" s="70"/>
      <c r="G44" s="70"/>
      <c r="H44" s="70"/>
      <c r="I44" s="70"/>
      <c r="J44" s="91" t="s">
        <v>78</v>
      </c>
      <c r="K44" s="91"/>
      <c r="L44" s="91"/>
    </row>
  </sheetData>
  <mergeCells count="25">
    <mergeCell ref="A31:L31"/>
    <mergeCell ref="A33:L33"/>
    <mergeCell ref="A42:L42"/>
    <mergeCell ref="A23:L23"/>
    <mergeCell ref="A35:L35"/>
    <mergeCell ref="A37:L37"/>
    <mergeCell ref="A25:L25"/>
    <mergeCell ref="A39:L39"/>
    <mergeCell ref="A13:L13"/>
    <mergeCell ref="A27:L27"/>
    <mergeCell ref="A29:L29"/>
    <mergeCell ref="A19:L19"/>
    <mergeCell ref="A21:L21"/>
    <mergeCell ref="A17:L17"/>
    <mergeCell ref="A15:L15"/>
    <mergeCell ref="A7:L7"/>
    <mergeCell ref="A9:L9"/>
    <mergeCell ref="A10:L10"/>
    <mergeCell ref="A11:L11"/>
    <mergeCell ref="A6:L6"/>
    <mergeCell ref="A1:L1"/>
    <mergeCell ref="A2:L2"/>
    <mergeCell ref="A3:L3"/>
    <mergeCell ref="A4:L4"/>
    <mergeCell ref="A5:L5"/>
  </mergeCells>
  <hyperlinks>
    <hyperlink ref="A25:L25" location="'Tableau 5'!A1" display="Tableau 4 : Programmation et embauches effectives en contrat aidé en 2020"/>
    <hyperlink ref="A13:L13" location="'Graphique 1'!A1" display="Graphique 1 : Nombre de bénéficiaires d'un contrat aidé"/>
    <hyperlink ref="A27:L27" location="'Tableau 6'!A1" display="Tableau 5 : Entrées et effectifs de personnes en contrat aidé"/>
    <hyperlink ref="A29:L29" location="'Tableau 7'!A1" display="Tableau 6 : Effets des contrats aidés sur l’emploi et le nombre de demandeurs d’emploi en catégorie A"/>
    <hyperlink ref="A19:L19" location="'Tableau 2'!A1" display="Tableau 1 : Caractéristiques des salariés commençant un PEC"/>
    <hyperlink ref="A31:L31" location="'Tableau 8'!A1" display="Tableau 7 : Les prescripteurs de parcours emploi compétences"/>
    <hyperlink ref="A33:L33" location="'Tableau 9'!A1" display="Tableau 8 : Les employeurs recourant aux parcours emploi compétences"/>
    <hyperlink ref="A21:L21" location="'Tableau 3'!A1" display="Tableau 2 : Les métiers exercés par les salariés entrés en PEC"/>
    <hyperlink ref="A35:L35" location="'Tableau 10'!A1" display="Tableau 9 : Caractéristiques des contrats"/>
    <hyperlink ref="J44:L44" r:id="rId1" display="mailto:dares.communication@travail.gouv.fr"/>
    <hyperlink ref="A23:L23" location="'Tableau 4'!A1" display="Tableau 4 : Actions d'accompagnement et de formation déclarées par les employeurs"/>
    <hyperlink ref="A37:L37" location="'Tableau 11'!A1" display="Tableau 10 : Durées des conventions initiales et des reconductions"/>
    <hyperlink ref="A17:L17" location="'Graphique 2'!A1" display="Graphique 2 : Part des CIE dans les entrées en contrat aidé des jeunes selon la région"/>
    <hyperlink ref="A15:L15" location="'Tableau 1'!A1" display="Tableau 2 : Caractéristiques des salariés commençant un PEC"/>
    <hyperlink ref="A39:L39" location="'Graphique 3'!A1" display="Graphique 3 : Nombre de bénéficiaires d'un contrat aidé (depuis 1990)"/>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baseColWidth="10" defaultRowHeight="15" x14ac:dyDescent="0.25"/>
  <cols>
    <col min="1" max="1" width="20.140625" customWidth="1"/>
    <col min="2" max="7" width="10" customWidth="1"/>
  </cols>
  <sheetData>
    <row r="1" spans="1:7" s="73" customFormat="1" x14ac:dyDescent="0.25">
      <c r="A1" s="72" t="s">
        <v>168</v>
      </c>
      <c r="B1" s="72"/>
      <c r="C1" s="72"/>
      <c r="D1" s="72"/>
      <c r="E1" s="72"/>
      <c r="F1" s="72"/>
      <c r="G1" s="72"/>
    </row>
    <row r="2" spans="1:7" x14ac:dyDescent="0.25">
      <c r="A2" s="13"/>
      <c r="B2" s="13"/>
      <c r="C2" s="13"/>
      <c r="D2" s="13"/>
      <c r="E2" s="13"/>
      <c r="F2" s="13"/>
      <c r="G2" s="14" t="s">
        <v>17</v>
      </c>
    </row>
    <row r="3" spans="1:7" ht="28.5" customHeight="1" x14ac:dyDescent="0.25">
      <c r="A3" s="15"/>
      <c r="B3" s="339" t="s">
        <v>74</v>
      </c>
      <c r="C3" s="339"/>
      <c r="D3" s="340" t="s">
        <v>81</v>
      </c>
      <c r="E3" s="340"/>
      <c r="F3" s="340" t="s">
        <v>82</v>
      </c>
      <c r="G3" s="340"/>
    </row>
    <row r="4" spans="1:7" ht="26.25" customHeight="1" x14ac:dyDescent="0.25">
      <c r="A4" s="16"/>
      <c r="B4" s="76">
        <v>2019</v>
      </c>
      <c r="C4" s="177">
        <v>2020</v>
      </c>
      <c r="D4" s="76">
        <v>2019</v>
      </c>
      <c r="E4" s="177">
        <v>2020</v>
      </c>
      <c r="F4" s="76">
        <v>2019</v>
      </c>
      <c r="G4" s="177">
        <v>2020</v>
      </c>
    </row>
    <row r="5" spans="1:7" x14ac:dyDescent="0.25">
      <c r="A5" s="17" t="s">
        <v>130</v>
      </c>
      <c r="B5" s="18">
        <f>SUM(B6:B8)</f>
        <v>-44.685000000000002</v>
      </c>
      <c r="C5" s="18">
        <f t="shared" ref="C5:G5" si="0">SUM(C6:C8)</f>
        <v>-18.371099999999998</v>
      </c>
      <c r="D5" s="18">
        <f t="shared" si="0"/>
        <v>-27.006799999999998</v>
      </c>
      <c r="E5" s="18">
        <f t="shared" si="0"/>
        <v>-10.37425</v>
      </c>
      <c r="F5" s="19">
        <f t="shared" si="0"/>
        <v>19.055064999999999</v>
      </c>
      <c r="G5" s="19">
        <f t="shared" si="0"/>
        <v>7.4132750000000005</v>
      </c>
    </row>
    <row r="6" spans="1:7" x14ac:dyDescent="0.25">
      <c r="A6" s="20" t="s">
        <v>138</v>
      </c>
      <c r="B6" s="21">
        <v>-24.763999999999999</v>
      </c>
      <c r="C6" s="21">
        <v>-13.6091</v>
      </c>
      <c r="D6" s="22">
        <f>B6*0.5</f>
        <v>-12.382</v>
      </c>
      <c r="E6" s="22">
        <f>C6*0.5</f>
        <v>-6.8045499999999999</v>
      </c>
      <c r="F6" s="22">
        <f>-1*D6*0.8</f>
        <v>9.9055999999999997</v>
      </c>
      <c r="G6" s="22">
        <f>-1*E6*0.8</f>
        <v>5.4436400000000003</v>
      </c>
    </row>
    <row r="7" spans="1:7" x14ac:dyDescent="0.25">
      <c r="A7" s="20" t="s">
        <v>18</v>
      </c>
      <c r="B7" s="21">
        <v>-6.319</v>
      </c>
      <c r="C7" s="21">
        <v>-3.5999999999999997E-2</v>
      </c>
      <c r="D7" s="22">
        <f>B7*0.7</f>
        <v>-4.4232999999999993</v>
      </c>
      <c r="E7" s="22">
        <f>C7*0.7</f>
        <v>-2.5199999999999997E-2</v>
      </c>
      <c r="F7" s="22">
        <f>-1*D7*0.8</f>
        <v>3.5386399999999996</v>
      </c>
      <c r="G7" s="22">
        <f>-1*E7*0.8</f>
        <v>2.0159999999999997E-2</v>
      </c>
    </row>
    <row r="8" spans="1:7" x14ac:dyDescent="0.25">
      <c r="A8" s="20" t="s">
        <v>14</v>
      </c>
      <c r="B8" s="21">
        <v>-13.602</v>
      </c>
      <c r="C8" s="21">
        <v>-4.726</v>
      </c>
      <c r="D8" s="22">
        <f>B8*0.75</f>
        <v>-10.201499999999999</v>
      </c>
      <c r="E8" s="22">
        <f>C8*0.75</f>
        <v>-3.5445000000000002</v>
      </c>
      <c r="F8" s="22">
        <f>-1*D8*0.55</f>
        <v>5.6108250000000002</v>
      </c>
      <c r="G8" s="22">
        <f>-1*E8*0.55</f>
        <v>1.9494750000000003</v>
      </c>
    </row>
    <row r="9" spans="1:7" x14ac:dyDescent="0.25">
      <c r="A9" s="17" t="s">
        <v>15</v>
      </c>
      <c r="B9" s="18">
        <f>SUM(B10:B11)</f>
        <v>-5.8819999999999997</v>
      </c>
      <c r="C9" s="18">
        <f t="shared" ref="C9:G9" si="1">SUM(C10:C11)</f>
        <v>1.6000000000000014E-2</v>
      </c>
      <c r="D9" s="18">
        <f t="shared" si="1"/>
        <v>-0.8448</v>
      </c>
      <c r="E9" s="18">
        <f t="shared" si="1"/>
        <v>-6.6099999999999992E-2</v>
      </c>
      <c r="F9" s="19">
        <f t="shared" si="1"/>
        <v>0.48338999999999999</v>
      </c>
      <c r="G9" s="18">
        <f t="shared" si="1"/>
        <v>2.1049999999999958E-3</v>
      </c>
    </row>
    <row r="10" spans="1:7" x14ac:dyDescent="0.25">
      <c r="A10" s="20" t="s">
        <v>3</v>
      </c>
      <c r="B10" s="21">
        <v>-0.75</v>
      </c>
      <c r="C10" s="21">
        <v>1.37</v>
      </c>
      <c r="D10" s="22">
        <f>B10*0.1</f>
        <v>-7.5000000000000011E-2</v>
      </c>
      <c r="E10" s="22">
        <f>C10*0.1</f>
        <v>0.13700000000000001</v>
      </c>
      <c r="F10" s="22">
        <f>-1*D10*0.8</f>
        <v>6.0000000000000012E-2</v>
      </c>
      <c r="G10" s="22">
        <f>-1*E10*0.8</f>
        <v>-0.10960000000000002</v>
      </c>
    </row>
    <row r="11" spans="1:7" x14ac:dyDescent="0.25">
      <c r="A11" s="20" t="s">
        <v>14</v>
      </c>
      <c r="B11" s="21">
        <v>-5.1319999999999997</v>
      </c>
      <c r="C11" s="21">
        <v>-1.3540000000000001</v>
      </c>
      <c r="D11" s="22">
        <f>B11*0.15</f>
        <v>-0.76979999999999993</v>
      </c>
      <c r="E11" s="22">
        <f>C11*0.15</f>
        <v>-0.2031</v>
      </c>
      <c r="F11" s="22">
        <f>-1*D11*0.55</f>
        <v>0.42338999999999999</v>
      </c>
      <c r="G11" s="22">
        <f>-1*E11*0.55</f>
        <v>0.11170500000000001</v>
      </c>
    </row>
    <row r="12" spans="1:7" x14ac:dyDescent="0.25">
      <c r="A12" s="23" t="s">
        <v>4</v>
      </c>
      <c r="B12" s="24">
        <f>SUM(B5,B9)</f>
        <v>-50.567</v>
      </c>
      <c r="C12" s="24">
        <f t="shared" ref="C12:G12" si="2">SUM(C5,C9)</f>
        <v>-18.3551</v>
      </c>
      <c r="D12" s="24">
        <f t="shared" si="2"/>
        <v>-27.851599999999998</v>
      </c>
      <c r="E12" s="24">
        <f t="shared" si="2"/>
        <v>-10.44035</v>
      </c>
      <c r="F12" s="24">
        <f t="shared" si="2"/>
        <v>19.538454999999999</v>
      </c>
      <c r="G12" s="24">
        <f t="shared" si="2"/>
        <v>7.4153800000000007</v>
      </c>
    </row>
    <row r="13" spans="1:7" ht="26.25" customHeight="1" x14ac:dyDescent="0.25">
      <c r="A13" s="338" t="s">
        <v>141</v>
      </c>
      <c r="B13" s="338"/>
      <c r="C13" s="338"/>
      <c r="D13" s="338"/>
      <c r="E13" s="338"/>
      <c r="F13" s="338"/>
      <c r="G13" s="338"/>
    </row>
    <row r="14" spans="1:7" ht="22.5" customHeight="1" x14ac:dyDescent="0.25">
      <c r="A14" s="338" t="s">
        <v>129</v>
      </c>
      <c r="B14" s="338"/>
      <c r="C14" s="338"/>
      <c r="D14" s="338"/>
      <c r="E14" s="338"/>
      <c r="F14" s="338"/>
      <c r="G14" s="338"/>
    </row>
    <row r="15" spans="1:7" ht="15" customHeight="1" x14ac:dyDescent="0.25">
      <c r="A15" s="338" t="s">
        <v>5</v>
      </c>
      <c r="B15" s="338"/>
      <c r="C15" s="338"/>
      <c r="D15" s="338"/>
      <c r="E15" s="338"/>
      <c r="F15" s="338"/>
      <c r="G15" s="338"/>
    </row>
    <row r="16" spans="1:7" ht="15" customHeight="1" x14ac:dyDescent="0.25">
      <c r="A16" s="338" t="s">
        <v>16</v>
      </c>
      <c r="B16" s="338"/>
      <c r="C16" s="338"/>
      <c r="D16" s="338"/>
      <c r="E16" s="338"/>
      <c r="F16" s="338"/>
      <c r="G16" s="338"/>
    </row>
  </sheetData>
  <mergeCells count="7">
    <mergeCell ref="A16:G16"/>
    <mergeCell ref="B3:C3"/>
    <mergeCell ref="D3:E3"/>
    <mergeCell ref="F3:G3"/>
    <mergeCell ref="A13:G13"/>
    <mergeCell ref="A14:G14"/>
    <mergeCell ref="A15:G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A11" sqref="A11"/>
    </sheetView>
  </sheetViews>
  <sheetFormatPr baseColWidth="10" defaultRowHeight="15" x14ac:dyDescent="0.25"/>
  <cols>
    <col min="1" max="1" width="27" customWidth="1"/>
    <col min="2" max="5" width="11.140625" customWidth="1"/>
    <col min="6" max="6" width="14.140625" customWidth="1"/>
  </cols>
  <sheetData>
    <row r="1" spans="1:7" x14ac:dyDescent="0.25">
      <c r="A1" s="113" t="s">
        <v>167</v>
      </c>
      <c r="B1" s="138"/>
      <c r="C1" s="138"/>
      <c r="D1" s="138"/>
      <c r="E1" s="138"/>
      <c r="F1" s="138"/>
      <c r="G1" s="81"/>
    </row>
    <row r="2" spans="1:7" x14ac:dyDescent="0.25">
      <c r="A2" s="113"/>
      <c r="B2" s="138"/>
      <c r="D2" s="254" t="s">
        <v>19</v>
      </c>
      <c r="G2" s="81"/>
    </row>
    <row r="3" spans="1:7" x14ac:dyDescent="0.25">
      <c r="A3" s="139"/>
      <c r="B3" s="140">
        <v>2018</v>
      </c>
      <c r="C3" s="140">
        <v>2019</v>
      </c>
      <c r="D3" s="140">
        <v>2020</v>
      </c>
      <c r="E3" s="161"/>
    </row>
    <row r="4" spans="1:7" x14ac:dyDescent="0.25">
      <c r="A4" s="141" t="s">
        <v>93</v>
      </c>
      <c r="B4" s="194">
        <v>6.0119199999999999</v>
      </c>
      <c r="C4" s="142">
        <v>6.7908109999999997</v>
      </c>
      <c r="D4" s="142">
        <v>6.9241739999999998</v>
      </c>
      <c r="E4" s="148"/>
    </row>
    <row r="5" spans="1:7" x14ac:dyDescent="0.25">
      <c r="A5" s="143" t="s">
        <v>94</v>
      </c>
      <c r="B5" s="195">
        <v>12.181469999999999</v>
      </c>
      <c r="C5" s="144">
        <v>13.94875</v>
      </c>
      <c r="D5" s="144">
        <v>14.80786</v>
      </c>
      <c r="E5" s="148"/>
    </row>
    <row r="6" spans="1:7" x14ac:dyDescent="0.25">
      <c r="A6" s="143" t="s">
        <v>96</v>
      </c>
      <c r="B6" s="195">
        <v>7.3312099999999996</v>
      </c>
      <c r="C6" s="144">
        <v>9.5177460000000007</v>
      </c>
      <c r="D6" s="144">
        <v>10.01491</v>
      </c>
      <c r="E6" s="148"/>
    </row>
    <row r="7" spans="1:7" x14ac:dyDescent="0.25">
      <c r="A7" s="145" t="s">
        <v>95</v>
      </c>
      <c r="B7" s="196">
        <v>74.475399999999993</v>
      </c>
      <c r="C7" s="146">
        <v>69.742689999999996</v>
      </c>
      <c r="D7" s="146">
        <v>68.253060000000005</v>
      </c>
      <c r="E7" s="148"/>
    </row>
    <row r="8" spans="1:7" ht="31.5" customHeight="1" x14ac:dyDescent="0.25">
      <c r="A8" s="344" t="s">
        <v>97</v>
      </c>
      <c r="B8" s="344"/>
      <c r="C8" s="344"/>
      <c r="D8" s="344"/>
      <c r="E8" s="304"/>
      <c r="F8" s="304"/>
      <c r="G8" s="81"/>
    </row>
    <row r="9" spans="1:7" x14ac:dyDescent="0.25">
      <c r="A9" s="147" t="s">
        <v>139</v>
      </c>
      <c r="B9" s="174"/>
      <c r="C9" s="174"/>
      <c r="D9" s="174"/>
      <c r="E9" s="176"/>
      <c r="F9" s="176"/>
      <c r="G9" s="106"/>
    </row>
    <row r="10" spans="1:7" x14ac:dyDescent="0.25">
      <c r="A10" s="147" t="s">
        <v>183</v>
      </c>
      <c r="B10" s="174"/>
      <c r="C10" s="174"/>
      <c r="D10" s="174"/>
      <c r="E10" s="176"/>
      <c r="F10" s="176"/>
      <c r="G10" s="106"/>
    </row>
    <row r="11" spans="1:7" x14ac:dyDescent="0.25">
      <c r="A11" s="175" t="s">
        <v>16</v>
      </c>
      <c r="B11" s="174"/>
      <c r="C11" s="174"/>
      <c r="D11" s="174"/>
      <c r="E11" s="176"/>
      <c r="F11" s="176"/>
      <c r="G11" s="106"/>
    </row>
  </sheetData>
  <mergeCells count="1">
    <mergeCell ref="A8:D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L36" sqref="L36"/>
    </sheetView>
  </sheetViews>
  <sheetFormatPr baseColWidth="10" defaultRowHeight="15" x14ac:dyDescent="0.25"/>
  <cols>
    <col min="1" max="1" width="31.28515625" customWidth="1"/>
    <col min="2" max="3" width="9" customWidth="1"/>
    <col min="4" max="5" width="9" style="106" customWidth="1"/>
    <col min="6" max="6" width="30.28515625" style="106" customWidth="1"/>
  </cols>
  <sheetData>
    <row r="1" spans="1:6" s="73" customFormat="1" x14ac:dyDescent="0.25">
      <c r="A1" s="135" t="s">
        <v>166</v>
      </c>
      <c r="B1" s="136"/>
      <c r="C1" s="136"/>
      <c r="D1" s="113"/>
      <c r="E1" s="113"/>
      <c r="F1" s="114"/>
    </row>
    <row r="2" spans="1:6" x14ac:dyDescent="0.25">
      <c r="A2" s="137"/>
      <c r="B2" s="137"/>
      <c r="D2" s="255" t="s">
        <v>19</v>
      </c>
      <c r="E2"/>
    </row>
    <row r="3" spans="1:6" x14ac:dyDescent="0.25">
      <c r="A3" s="109"/>
      <c r="B3" s="197">
        <v>2018</v>
      </c>
      <c r="C3" s="197">
        <v>2019</v>
      </c>
      <c r="D3" s="198">
        <v>2020</v>
      </c>
      <c r="E3"/>
    </row>
    <row r="4" spans="1:6" x14ac:dyDescent="0.25">
      <c r="A4" s="120" t="s">
        <v>42</v>
      </c>
      <c r="B4" s="50">
        <v>18.484829999999999</v>
      </c>
      <c r="C4" s="50">
        <v>23.588519999999999</v>
      </c>
      <c r="D4" s="103">
        <v>27.334320000000002</v>
      </c>
    </row>
    <row r="5" spans="1:6" x14ac:dyDescent="0.25">
      <c r="A5" s="49" t="s">
        <v>43</v>
      </c>
      <c r="B5" s="51">
        <v>2.880763</v>
      </c>
      <c r="C5" s="51">
        <v>3.4590689999999999</v>
      </c>
      <c r="D5" s="104">
        <v>3.9601069999999998</v>
      </c>
    </row>
    <row r="6" spans="1:6" x14ac:dyDescent="0.25">
      <c r="A6" s="49" t="s">
        <v>44</v>
      </c>
      <c r="B6" s="51">
        <v>39.386580000000002</v>
      </c>
      <c r="C6" s="51">
        <v>42.954000000000001</v>
      </c>
      <c r="D6" s="104">
        <v>45.985810000000001</v>
      </c>
      <c r="E6" s="112"/>
    </row>
    <row r="7" spans="1:6" x14ac:dyDescent="0.25">
      <c r="A7" s="49" t="s">
        <v>45</v>
      </c>
      <c r="B7" s="51">
        <v>27.260940000000002</v>
      </c>
      <c r="C7" s="51">
        <v>14.270250000000001</v>
      </c>
      <c r="D7" s="104">
        <v>4.6465620000000003</v>
      </c>
    </row>
    <row r="8" spans="1:6" x14ac:dyDescent="0.25">
      <c r="A8" s="49" t="s">
        <v>46</v>
      </c>
      <c r="B8" s="51">
        <v>7.3361359999999998</v>
      </c>
      <c r="C8" s="51">
        <v>8.6031089999999999</v>
      </c>
      <c r="D8" s="104">
        <v>10.12195</v>
      </c>
    </row>
    <row r="9" spans="1:6" ht="14.25" customHeight="1" x14ac:dyDescent="0.25">
      <c r="A9" s="49" t="s">
        <v>47</v>
      </c>
      <c r="B9" s="51">
        <v>4.1762449999999998</v>
      </c>
      <c r="C9" s="51">
        <v>6.539339</v>
      </c>
      <c r="D9" s="104">
        <v>7.3371560000000002</v>
      </c>
    </row>
    <row r="10" spans="1:6" ht="14.25" customHeight="1" x14ac:dyDescent="0.25">
      <c r="A10" s="52" t="s">
        <v>48</v>
      </c>
      <c r="B10" s="53">
        <v>0.47451700000000002</v>
      </c>
      <c r="C10" s="53">
        <v>0.58570699999999998</v>
      </c>
      <c r="D10" s="105">
        <v>0.61409599999999998</v>
      </c>
    </row>
    <row r="11" spans="1:6" x14ac:dyDescent="0.25">
      <c r="A11" s="26"/>
      <c r="B11" s="26"/>
      <c r="C11" s="26"/>
      <c r="D11" s="111"/>
    </row>
    <row r="12" spans="1:6" x14ac:dyDescent="0.25">
      <c r="A12" s="178" t="s">
        <v>75</v>
      </c>
      <c r="B12" s="26"/>
      <c r="C12" s="26"/>
    </row>
    <row r="13" spans="1:6" x14ac:dyDescent="0.25">
      <c r="A13" s="25" t="s">
        <v>142</v>
      </c>
      <c r="B13" s="26"/>
      <c r="C13" s="26"/>
    </row>
    <row r="14" spans="1:6" x14ac:dyDescent="0.25">
      <c r="A14" s="25" t="s">
        <v>183</v>
      </c>
      <c r="B14" s="26"/>
      <c r="C14" s="26"/>
    </row>
    <row r="15" spans="1:6" x14ac:dyDescent="0.25">
      <c r="A15" s="178" t="s">
        <v>16</v>
      </c>
      <c r="B15" s="26"/>
      <c r="C15" s="26"/>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A20" sqref="A20"/>
    </sheetView>
  </sheetViews>
  <sheetFormatPr baseColWidth="10" defaultRowHeight="15" x14ac:dyDescent="0.25"/>
  <cols>
    <col min="1" max="1" width="38.28515625" customWidth="1"/>
    <col min="2" max="3" width="9.85546875" customWidth="1"/>
    <col min="4" max="4" width="9.85546875" style="106" customWidth="1"/>
    <col min="5" max="5" width="9.85546875" customWidth="1"/>
  </cols>
  <sheetData>
    <row r="1" spans="1:5" s="73" customFormat="1" x14ac:dyDescent="0.25">
      <c r="A1" s="74" t="s">
        <v>165</v>
      </c>
      <c r="B1" s="75"/>
      <c r="C1" s="75"/>
      <c r="D1" s="114"/>
    </row>
    <row r="2" spans="1:5" s="73" customFormat="1" ht="15.75" thickBot="1" x14ac:dyDescent="0.3">
      <c r="A2" s="74"/>
      <c r="B2" s="74"/>
      <c r="C2" s="75"/>
      <c r="D2" s="256" t="s">
        <v>19</v>
      </c>
      <c r="E2" s="114"/>
    </row>
    <row r="3" spans="1:5" ht="19.5" customHeight="1" x14ac:dyDescent="0.25">
      <c r="A3" s="212"/>
      <c r="B3" s="223">
        <v>2018</v>
      </c>
      <c r="C3" s="221">
        <v>2019</v>
      </c>
      <c r="D3" s="222">
        <v>2020</v>
      </c>
    </row>
    <row r="4" spans="1:5" x14ac:dyDescent="0.25">
      <c r="A4" s="213" t="s">
        <v>49</v>
      </c>
      <c r="B4" s="224">
        <v>96.212890000000002</v>
      </c>
      <c r="C4" s="121">
        <v>95.802430000000001</v>
      </c>
      <c r="D4" s="122">
        <v>95.795860000000005</v>
      </c>
      <c r="E4" s="106"/>
    </row>
    <row r="5" spans="1:5" x14ac:dyDescent="0.25">
      <c r="A5" s="214" t="s">
        <v>50</v>
      </c>
      <c r="B5" s="225">
        <v>3.7871079999999999</v>
      </c>
      <c r="C5" s="123">
        <v>4.1975699999999998</v>
      </c>
      <c r="D5" s="123">
        <v>4.2041409999999999</v>
      </c>
    </row>
    <row r="6" spans="1:5" x14ac:dyDescent="0.25">
      <c r="A6" s="215" t="s">
        <v>51</v>
      </c>
      <c r="B6" s="226">
        <v>23.527640000000002</v>
      </c>
      <c r="C6" s="124">
        <v>24.28077</v>
      </c>
      <c r="D6" s="124">
        <v>24.979810000000001</v>
      </c>
    </row>
    <row r="7" spans="1:5" x14ac:dyDescent="0.25">
      <c r="A7" s="215" t="s">
        <v>83</v>
      </c>
      <c r="B7" s="226">
        <v>85.532150000000001</v>
      </c>
      <c r="C7" s="125">
        <v>82.327969999999993</v>
      </c>
      <c r="D7" s="125">
        <v>79.362790000000004</v>
      </c>
    </row>
    <row r="8" spans="1:5" x14ac:dyDescent="0.25">
      <c r="A8" s="216" t="s">
        <v>91</v>
      </c>
      <c r="B8" s="227">
        <v>59.112699999999997</v>
      </c>
      <c r="C8" s="126">
        <v>50.140590000000003</v>
      </c>
      <c r="D8" s="126">
        <v>42.615630000000003</v>
      </c>
    </row>
    <row r="9" spans="1:5" x14ac:dyDescent="0.25">
      <c r="A9" s="216" t="s">
        <v>98</v>
      </c>
      <c r="B9" s="227">
        <v>6.9453569999999996</v>
      </c>
      <c r="C9" s="126">
        <v>9.1580460000000006</v>
      </c>
      <c r="D9" s="126">
        <v>11.120229999999999</v>
      </c>
    </row>
    <row r="10" spans="1:5" x14ac:dyDescent="0.25">
      <c r="A10" s="216" t="s">
        <v>99</v>
      </c>
      <c r="B10" s="227">
        <v>19.47409</v>
      </c>
      <c r="C10" s="126">
        <v>23.029340000000001</v>
      </c>
      <c r="D10" s="126">
        <v>25.63897</v>
      </c>
    </row>
    <row r="11" spans="1:5" x14ac:dyDescent="0.25">
      <c r="A11" s="215" t="s">
        <v>134</v>
      </c>
      <c r="B11" s="226">
        <v>14.46785</v>
      </c>
      <c r="C11" s="125">
        <v>17.672029999999999</v>
      </c>
      <c r="D11" s="125">
        <v>20.625170000000001</v>
      </c>
    </row>
    <row r="12" spans="1:5" x14ac:dyDescent="0.25">
      <c r="A12" s="217" t="s">
        <v>52</v>
      </c>
      <c r="B12" s="228">
        <v>51.174590000000002</v>
      </c>
      <c r="C12" s="127">
        <v>51.335650000000001</v>
      </c>
      <c r="D12" s="127">
        <v>50.468710000000002</v>
      </c>
    </row>
    <row r="13" spans="1:5" x14ac:dyDescent="0.25">
      <c r="A13" s="218" t="s">
        <v>53</v>
      </c>
      <c r="B13" s="229">
        <v>11.05437</v>
      </c>
      <c r="C13" s="128">
        <v>11.135450000000001</v>
      </c>
      <c r="D13" s="128">
        <v>10.60642</v>
      </c>
    </row>
    <row r="14" spans="1:5" x14ac:dyDescent="0.25">
      <c r="A14" s="129" t="s">
        <v>106</v>
      </c>
      <c r="B14" s="230">
        <v>11.775090000000001</v>
      </c>
      <c r="C14" s="219">
        <v>10.53106</v>
      </c>
      <c r="D14" s="131">
        <v>15.874610000000001</v>
      </c>
    </row>
    <row r="15" spans="1:5" x14ac:dyDescent="0.25">
      <c r="A15" s="129" t="s">
        <v>107</v>
      </c>
      <c r="B15" s="230">
        <v>9.4911659999999998</v>
      </c>
      <c r="C15" s="219">
        <v>9.7989280000000001</v>
      </c>
      <c r="D15" s="131">
        <v>25.74878</v>
      </c>
    </row>
    <row r="16" spans="1:5" x14ac:dyDescent="0.25">
      <c r="A16" s="130" t="s">
        <v>108</v>
      </c>
      <c r="B16" s="231">
        <v>78.733739999999997</v>
      </c>
      <c r="C16" s="220">
        <v>79.670010000000005</v>
      </c>
      <c r="D16" s="132">
        <v>58.376609999999999</v>
      </c>
    </row>
    <row r="17" spans="1:4" x14ac:dyDescent="0.25">
      <c r="A17" s="26"/>
      <c r="B17" s="26"/>
      <c r="C17" s="26"/>
      <c r="D17" s="111"/>
    </row>
    <row r="18" spans="1:4" x14ac:dyDescent="0.25">
      <c r="A18" s="179" t="s">
        <v>110</v>
      </c>
      <c r="B18" s="58"/>
      <c r="C18" s="58"/>
      <c r="D18" s="117"/>
    </row>
    <row r="19" spans="1:4" x14ac:dyDescent="0.25">
      <c r="A19" s="59" t="s">
        <v>109</v>
      </c>
      <c r="B19" s="59"/>
      <c r="C19" s="59"/>
      <c r="D19" s="118"/>
    </row>
    <row r="20" spans="1:4" x14ac:dyDescent="0.25">
      <c r="A20" s="179" t="s">
        <v>183</v>
      </c>
      <c r="B20" s="58"/>
      <c r="C20" s="58"/>
      <c r="D20" s="117"/>
    </row>
    <row r="21" spans="1:4" x14ac:dyDescent="0.25">
      <c r="A21" s="179" t="s">
        <v>16</v>
      </c>
      <c r="B21" s="58"/>
      <c r="C21" s="58"/>
      <c r="D21" s="11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A17" sqref="A17:K25"/>
    </sheetView>
  </sheetViews>
  <sheetFormatPr baseColWidth="10" defaultRowHeight="15" x14ac:dyDescent="0.25"/>
  <cols>
    <col min="1" max="1" width="33.140625" customWidth="1"/>
    <col min="2" max="2" width="9" customWidth="1"/>
    <col min="3" max="3" width="9.42578125" customWidth="1"/>
    <col min="4" max="4" width="9" customWidth="1"/>
    <col min="5" max="5" width="8.140625" customWidth="1"/>
    <col min="6" max="6" width="10.42578125" customWidth="1"/>
    <col min="7" max="7" width="10" customWidth="1"/>
  </cols>
  <sheetData>
    <row r="1" spans="1:8" x14ac:dyDescent="0.25">
      <c r="A1" s="113" t="s">
        <v>164</v>
      </c>
      <c r="B1" s="109"/>
      <c r="C1" s="109"/>
      <c r="D1" s="109"/>
      <c r="E1" s="109"/>
      <c r="F1" s="109"/>
      <c r="G1" s="109"/>
    </row>
    <row r="2" spans="1:8" x14ac:dyDescent="0.25">
      <c r="A2" s="109"/>
      <c r="B2" s="109"/>
      <c r="C2" s="109"/>
      <c r="D2" s="109"/>
      <c r="E2" s="202"/>
      <c r="F2" s="109"/>
      <c r="G2" s="256" t="s">
        <v>19</v>
      </c>
    </row>
    <row r="3" spans="1:8" x14ac:dyDescent="0.25">
      <c r="A3" s="232"/>
      <c r="B3" s="341" t="s">
        <v>92</v>
      </c>
      <c r="C3" s="342"/>
      <c r="D3" s="343"/>
      <c r="E3" s="341" t="s">
        <v>87</v>
      </c>
      <c r="F3" s="342"/>
      <c r="G3" s="343"/>
    </row>
    <row r="4" spans="1:8" x14ac:dyDescent="0.25">
      <c r="A4" s="233"/>
      <c r="B4" s="240">
        <v>2018</v>
      </c>
      <c r="C4" s="241">
        <v>2019</v>
      </c>
      <c r="D4" s="242">
        <v>2020</v>
      </c>
      <c r="E4" s="243">
        <v>2018</v>
      </c>
      <c r="F4" s="152">
        <v>2019</v>
      </c>
      <c r="G4" s="151">
        <v>2020</v>
      </c>
      <c r="H4" s="109"/>
    </row>
    <row r="5" spans="1:8" x14ac:dyDescent="0.25">
      <c r="A5" s="234" t="s">
        <v>53</v>
      </c>
      <c r="B5" s="247">
        <v>11.504049999999999</v>
      </c>
      <c r="C5" s="237">
        <v>11.661250000000001</v>
      </c>
      <c r="D5" s="153">
        <v>11.407719999999999</v>
      </c>
      <c r="E5" s="244">
        <v>10.45115</v>
      </c>
      <c r="F5" s="154">
        <v>10.248710000000001</v>
      </c>
      <c r="G5" s="153">
        <v>9.3787970000000005</v>
      </c>
      <c r="H5" s="109"/>
    </row>
    <row r="6" spans="1:8" x14ac:dyDescent="0.25">
      <c r="A6" s="235" t="s">
        <v>90</v>
      </c>
      <c r="B6" s="248">
        <v>3.7730169999999998</v>
      </c>
      <c r="C6" s="155">
        <v>1.6445810000000001</v>
      </c>
      <c r="D6" s="156">
        <v>1.9337599999999999</v>
      </c>
      <c r="E6" s="245">
        <v>22.509270000000001</v>
      </c>
      <c r="F6" s="157">
        <v>25.518090000000001</v>
      </c>
      <c r="G6" s="156">
        <v>37.243870000000001</v>
      </c>
      <c r="H6" s="109"/>
    </row>
    <row r="7" spans="1:8" x14ac:dyDescent="0.25">
      <c r="A7" s="235" t="s">
        <v>88</v>
      </c>
      <c r="B7" s="248">
        <v>12.33503</v>
      </c>
      <c r="C7" s="155">
        <v>11.755459999999999</v>
      </c>
      <c r="D7" s="156">
        <v>31.31926</v>
      </c>
      <c r="E7" s="245">
        <v>5.6763349999999999</v>
      </c>
      <c r="F7" s="157">
        <v>6.4992450000000002</v>
      </c>
      <c r="G7" s="156">
        <v>17.210059999999999</v>
      </c>
      <c r="H7" s="109"/>
    </row>
    <row r="8" spans="1:8" x14ac:dyDescent="0.25">
      <c r="A8" s="236" t="s">
        <v>89</v>
      </c>
      <c r="B8" s="249">
        <v>83.891949999999994</v>
      </c>
      <c r="C8" s="158">
        <v>86.599959999999996</v>
      </c>
      <c r="D8" s="239">
        <v>66.746979999999994</v>
      </c>
      <c r="E8" s="246">
        <v>71.814390000000003</v>
      </c>
      <c r="F8" s="238">
        <v>67.982669999999999</v>
      </c>
      <c r="G8" s="239">
        <v>45.54609</v>
      </c>
      <c r="H8" s="109"/>
    </row>
    <row r="9" spans="1:8" ht="5.25" customHeight="1" x14ac:dyDescent="0.25">
      <c r="A9" s="109"/>
      <c r="B9" s="109"/>
      <c r="C9" s="109"/>
      <c r="D9" s="109"/>
      <c r="E9" s="109"/>
      <c r="F9" s="109"/>
    </row>
    <row r="10" spans="1:8" x14ac:dyDescent="0.25">
      <c r="A10" s="180" t="s">
        <v>110</v>
      </c>
      <c r="B10" s="159"/>
      <c r="C10" s="109"/>
      <c r="D10" s="109"/>
      <c r="E10" s="109"/>
      <c r="F10" s="109"/>
      <c r="G10" s="109"/>
    </row>
    <row r="11" spans="1:8" x14ac:dyDescent="0.25">
      <c r="A11" s="180" t="s">
        <v>140</v>
      </c>
      <c r="B11" s="160"/>
      <c r="C11" s="109"/>
      <c r="D11" s="109"/>
      <c r="E11" s="109"/>
      <c r="F11" s="109"/>
      <c r="G11" s="109"/>
    </row>
    <row r="12" spans="1:8" x14ac:dyDescent="0.25">
      <c r="A12" s="180" t="s">
        <v>183</v>
      </c>
      <c r="B12" s="159"/>
      <c r="C12" s="109"/>
      <c r="D12" s="109"/>
      <c r="E12" s="109"/>
      <c r="F12" s="109"/>
      <c r="G12" s="109"/>
    </row>
    <row r="13" spans="1:8" x14ac:dyDescent="0.25">
      <c r="A13" s="180" t="s">
        <v>16</v>
      </c>
      <c r="B13" s="159"/>
      <c r="C13" s="109"/>
      <c r="D13" s="109"/>
      <c r="E13" s="109"/>
      <c r="F13" s="109"/>
      <c r="G13" s="109"/>
    </row>
    <row r="24" spans="2:5" x14ac:dyDescent="0.25">
      <c r="B24" s="149"/>
      <c r="C24" s="150"/>
      <c r="D24" s="150"/>
      <c r="E24" s="150"/>
    </row>
  </sheetData>
  <mergeCells count="2">
    <mergeCell ref="E3:G3"/>
    <mergeCell ref="B3:D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zoomScale="90" zoomScaleNormal="90" workbookViewId="0">
      <selection activeCell="M28" sqref="M28"/>
    </sheetView>
  </sheetViews>
  <sheetFormatPr baseColWidth="10" defaultRowHeight="15" x14ac:dyDescent="0.25"/>
  <cols>
    <col min="1" max="1" width="24" customWidth="1"/>
  </cols>
  <sheetData>
    <row r="1" spans="1:32" s="73" customFormat="1" x14ac:dyDescent="0.25">
      <c r="A1" s="84" t="s">
        <v>205</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row>
    <row r="2" spans="1:32" s="73" customFormat="1"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row>
    <row r="3" spans="1:32" x14ac:dyDescent="0.25">
      <c r="A3" s="85"/>
      <c r="B3" s="85">
        <v>1990</v>
      </c>
      <c r="C3" s="85">
        <v>1991</v>
      </c>
      <c r="D3" s="85">
        <v>1992</v>
      </c>
      <c r="E3" s="85">
        <v>1993</v>
      </c>
      <c r="F3" s="85">
        <v>1994</v>
      </c>
      <c r="G3" s="85">
        <v>1995</v>
      </c>
      <c r="H3" s="85">
        <v>1996</v>
      </c>
      <c r="I3" s="85">
        <v>1997</v>
      </c>
      <c r="J3" s="85">
        <v>1998</v>
      </c>
      <c r="K3" s="85">
        <v>1999</v>
      </c>
      <c r="L3" s="85">
        <v>2000</v>
      </c>
      <c r="M3" s="85">
        <v>2001</v>
      </c>
      <c r="N3" s="85">
        <v>2002</v>
      </c>
      <c r="O3" s="85">
        <v>2003</v>
      </c>
      <c r="P3" s="85">
        <v>2004</v>
      </c>
      <c r="Q3" s="85">
        <v>2005</v>
      </c>
      <c r="R3" s="85">
        <v>2006</v>
      </c>
      <c r="S3" s="85">
        <v>2007</v>
      </c>
      <c r="T3" s="85">
        <v>2008</v>
      </c>
      <c r="U3" s="85">
        <v>2009</v>
      </c>
      <c r="V3" s="85">
        <v>2010</v>
      </c>
      <c r="W3" s="85">
        <v>2011</v>
      </c>
      <c r="X3" s="85">
        <v>2012</v>
      </c>
      <c r="Y3" s="85">
        <v>2013</v>
      </c>
      <c r="Z3" s="85">
        <v>2014</v>
      </c>
      <c r="AA3" s="85">
        <v>2015</v>
      </c>
      <c r="AB3" s="85">
        <v>2016</v>
      </c>
      <c r="AC3" s="85">
        <v>2017</v>
      </c>
      <c r="AD3" s="85">
        <v>2018</v>
      </c>
      <c r="AE3" s="95">
        <v>2019</v>
      </c>
      <c r="AF3" s="95">
        <v>2020</v>
      </c>
    </row>
    <row r="4" spans="1:32" x14ac:dyDescent="0.25">
      <c r="A4" s="86" t="s">
        <v>7</v>
      </c>
      <c r="B4" s="87">
        <v>248.31640289999999</v>
      </c>
      <c r="C4" s="88">
        <v>333.14839533999998</v>
      </c>
      <c r="D4" s="88">
        <v>441.0588419</v>
      </c>
      <c r="E4" s="88">
        <v>492.30816755000001</v>
      </c>
      <c r="F4" s="88">
        <v>603.64097745000004</v>
      </c>
      <c r="G4" s="88">
        <v>708.97298779903326</v>
      </c>
      <c r="H4" s="88">
        <v>823.31795406487583</v>
      </c>
      <c r="I4" s="88">
        <v>813.27805321224446</v>
      </c>
      <c r="J4" s="88">
        <v>830.59491947267009</v>
      </c>
      <c r="K4" s="88">
        <v>825.40794377684392</v>
      </c>
      <c r="L4" s="88">
        <v>771.79675661129113</v>
      </c>
      <c r="M4" s="88">
        <v>688.43263718366632</v>
      </c>
      <c r="N4" s="88">
        <v>635.46758227197984</v>
      </c>
      <c r="O4" s="88">
        <v>531.54357067122999</v>
      </c>
      <c r="P4" s="88">
        <v>457.83932547932073</v>
      </c>
      <c r="Q4" s="88">
        <v>478.43545687646508</v>
      </c>
      <c r="R4" s="88">
        <v>464.51349000034446</v>
      </c>
      <c r="S4" s="88">
        <v>341.93652266122035</v>
      </c>
      <c r="T4" s="88">
        <v>254.34980255697866</v>
      </c>
      <c r="U4" s="88">
        <v>331.52516337536446</v>
      </c>
      <c r="V4" s="88">
        <v>355.04300999999998</v>
      </c>
      <c r="W4" s="88">
        <v>289.71600000000001</v>
      </c>
      <c r="X4" s="88">
        <v>230.07599999999999</v>
      </c>
      <c r="Y4" s="8">
        <v>324.04500000000002</v>
      </c>
      <c r="Z4" s="8">
        <v>381.86900000000003</v>
      </c>
      <c r="AA4" s="8">
        <v>436.27599999999995</v>
      </c>
      <c r="AB4" s="8">
        <v>406.005</v>
      </c>
      <c r="AC4" s="8">
        <v>280.52600000000001</v>
      </c>
      <c r="AD4" s="8">
        <v>168.32275580000265</v>
      </c>
      <c r="AE4" s="8">
        <v>69.450999999999993</v>
      </c>
      <c r="AF4" s="162">
        <v>51.808689999999999</v>
      </c>
    </row>
    <row r="5" spans="1:32" x14ac:dyDescent="0.25">
      <c r="A5" s="9" t="s">
        <v>76</v>
      </c>
      <c r="B5" s="10">
        <v>73.254402900000002</v>
      </c>
      <c r="C5" s="10">
        <v>87.59139534000002</v>
      </c>
      <c r="D5" s="10">
        <v>102.6688419</v>
      </c>
      <c r="E5" s="10">
        <v>120.27016755000001</v>
      </c>
      <c r="F5" s="10">
        <v>171.81297745000003</v>
      </c>
      <c r="G5" s="10">
        <v>264.60898779903329</v>
      </c>
      <c r="H5" s="10">
        <v>414.63195406487586</v>
      </c>
      <c r="I5" s="10">
        <v>424.22005321224458</v>
      </c>
      <c r="J5" s="10">
        <v>369.99291947267005</v>
      </c>
      <c r="K5" s="10">
        <v>315.0819437768439</v>
      </c>
      <c r="L5" s="10">
        <v>258.6177566112911</v>
      </c>
      <c r="M5" s="10">
        <v>193.0596371836663</v>
      </c>
      <c r="N5" s="10">
        <v>150.77058227197989</v>
      </c>
      <c r="O5" s="10">
        <v>148.79357067123001</v>
      </c>
      <c r="P5" s="10">
        <v>167.98231547932073</v>
      </c>
      <c r="Q5" s="10">
        <v>208.88044687646513</v>
      </c>
      <c r="R5" s="10">
        <v>174.98348000034446</v>
      </c>
      <c r="S5" s="10">
        <v>94.223512661220354</v>
      </c>
      <c r="T5" s="10">
        <v>69.913792556978649</v>
      </c>
      <c r="U5" s="10">
        <v>90.65415337536443</v>
      </c>
      <c r="V5" s="10">
        <v>62.381999999999998</v>
      </c>
      <c r="W5" s="10">
        <v>43.5</v>
      </c>
      <c r="X5" s="10">
        <v>25.640999999999998</v>
      </c>
      <c r="Y5" s="10">
        <v>42.35</v>
      </c>
      <c r="Z5" s="10">
        <v>52.103000000000002</v>
      </c>
      <c r="AA5" s="10">
        <v>89.721999999999994</v>
      </c>
      <c r="AB5" s="10">
        <v>65.921999999999997</v>
      </c>
      <c r="AC5" s="10">
        <v>29.908999999999999</v>
      </c>
      <c r="AD5" s="10">
        <v>9.1470000000000002</v>
      </c>
      <c r="AE5" s="10">
        <v>2.286</v>
      </c>
      <c r="AF5" s="163">
        <v>2.6749999999999998</v>
      </c>
    </row>
    <row r="6" spans="1:32" x14ac:dyDescent="0.25">
      <c r="A6" s="11" t="s">
        <v>77</v>
      </c>
      <c r="B6" s="12">
        <v>175.06199999999998</v>
      </c>
      <c r="C6" s="12">
        <v>245.55699999999999</v>
      </c>
      <c r="D6" s="12">
        <v>338.39</v>
      </c>
      <c r="E6" s="12">
        <v>372.03800000000001</v>
      </c>
      <c r="F6" s="12">
        <v>431.82799999999997</v>
      </c>
      <c r="G6" s="12">
        <v>444.36400000000003</v>
      </c>
      <c r="H6" s="12">
        <v>408.68599999999998</v>
      </c>
      <c r="I6" s="12">
        <v>389.05799999999994</v>
      </c>
      <c r="J6" s="12">
        <v>460.60200000000003</v>
      </c>
      <c r="K6" s="12">
        <v>510.32600000000002</v>
      </c>
      <c r="L6" s="12">
        <v>513.17899999999997</v>
      </c>
      <c r="M6" s="12">
        <v>495.37299999999999</v>
      </c>
      <c r="N6" s="12">
        <v>484.697</v>
      </c>
      <c r="O6" s="12">
        <v>382.75</v>
      </c>
      <c r="P6" s="12">
        <v>289.85701</v>
      </c>
      <c r="Q6" s="12">
        <v>269.55500999999998</v>
      </c>
      <c r="R6" s="12">
        <v>289.53001</v>
      </c>
      <c r="S6" s="12">
        <v>247.71301</v>
      </c>
      <c r="T6" s="12">
        <v>184.43601000000001</v>
      </c>
      <c r="U6" s="12">
        <v>240.87101000000001</v>
      </c>
      <c r="V6" s="12">
        <v>292.66100999999998</v>
      </c>
      <c r="W6" s="12">
        <v>246.21599999999998</v>
      </c>
      <c r="X6" s="12">
        <v>204.435</v>
      </c>
      <c r="Y6" s="12">
        <v>281.69499999999999</v>
      </c>
      <c r="Z6" s="12">
        <v>329.76600000000002</v>
      </c>
      <c r="AA6" s="12">
        <v>346.55399999999997</v>
      </c>
      <c r="AB6" s="12">
        <v>340.08300000000003</v>
      </c>
      <c r="AC6" s="12">
        <v>250.61699999999999</v>
      </c>
      <c r="AD6" s="12">
        <v>159.17575580000266</v>
      </c>
      <c r="AE6" s="12">
        <v>67.165000000000006</v>
      </c>
      <c r="AF6" s="164">
        <v>49.133690000000001</v>
      </c>
    </row>
    <row r="7" spans="1:32" x14ac:dyDescent="0.25">
      <c r="A7" s="90" t="s">
        <v>8</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row>
    <row r="8" spans="1:32" x14ac:dyDescent="0.25">
      <c r="A8" s="90" t="s">
        <v>135</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row>
    <row r="9" spans="1:32" x14ac:dyDescent="0.25">
      <c r="A9" s="90" t="s">
        <v>188</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row>
    <row r="10" spans="1:32" x14ac:dyDescent="0.25">
      <c r="A10" s="90" t="s">
        <v>143</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row>
    <row r="11" spans="1:32" x14ac:dyDescent="0.25">
      <c r="A11" s="90" t="s">
        <v>9</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row>
    <row r="12" spans="1:32" x14ac:dyDescent="0.25">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row>
    <row r="13" spans="1:32" x14ac:dyDescent="0.25">
      <c r="A13" s="89"/>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row>
    <row r="14" spans="1:32" x14ac:dyDescent="0.25">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row>
    <row r="15" spans="1:32" x14ac:dyDescent="0.25">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row>
    <row r="38" spans="1:1" x14ac:dyDescent="0.25">
      <c r="A38" s="10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90" zoomScaleNormal="90" workbookViewId="0"/>
  </sheetViews>
  <sheetFormatPr baseColWidth="10" defaultRowHeight="15" x14ac:dyDescent="0.25"/>
  <cols>
    <col min="1" max="1" width="24" customWidth="1"/>
  </cols>
  <sheetData>
    <row r="1" spans="1:30" s="73" customFormat="1" x14ac:dyDescent="0.25">
      <c r="A1" s="84" t="s">
        <v>102</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row>
    <row r="2" spans="1:30" s="73" customFormat="1"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row>
    <row r="3" spans="1:30" x14ac:dyDescent="0.25">
      <c r="A3" s="85"/>
      <c r="B3" s="85">
        <v>2006</v>
      </c>
      <c r="C3" s="85">
        <v>2007</v>
      </c>
      <c r="D3" s="85">
        <v>2008</v>
      </c>
      <c r="E3" s="85">
        <v>2009</v>
      </c>
      <c r="F3" s="85">
        <v>2010</v>
      </c>
      <c r="G3" s="85">
        <v>2011</v>
      </c>
      <c r="H3" s="85">
        <v>2012</v>
      </c>
      <c r="I3" s="85">
        <v>2013</v>
      </c>
      <c r="J3" s="85">
        <v>2014</v>
      </c>
      <c r="K3" s="85">
        <v>2015</v>
      </c>
      <c r="L3" s="85">
        <v>2016</v>
      </c>
      <c r="M3" s="85">
        <v>2017</v>
      </c>
      <c r="N3" s="85">
        <v>2018</v>
      </c>
      <c r="O3" s="95">
        <v>2019</v>
      </c>
      <c r="P3" s="95">
        <v>2020</v>
      </c>
    </row>
    <row r="4" spans="1:30" x14ac:dyDescent="0.25">
      <c r="A4" s="86" t="s">
        <v>7</v>
      </c>
      <c r="B4" s="88">
        <v>464.51349000034446</v>
      </c>
      <c r="C4" s="88">
        <v>341.93652266122035</v>
      </c>
      <c r="D4" s="88">
        <v>254.34980255697866</v>
      </c>
      <c r="E4" s="88">
        <v>331.52516337536446</v>
      </c>
      <c r="F4" s="88">
        <v>355.04300999999998</v>
      </c>
      <c r="G4" s="88">
        <v>289.71600000000001</v>
      </c>
      <c r="H4" s="88">
        <v>230.07599999999999</v>
      </c>
      <c r="I4" s="8">
        <v>324.04500000000002</v>
      </c>
      <c r="J4" s="8">
        <v>381.86900000000003</v>
      </c>
      <c r="K4" s="8">
        <v>436.27599999999995</v>
      </c>
      <c r="L4" s="8">
        <v>406.005</v>
      </c>
      <c r="M4" s="8">
        <v>280.52600000000001</v>
      </c>
      <c r="N4" s="8">
        <v>168.32275580000265</v>
      </c>
      <c r="O4" s="8">
        <v>69.450999999999993</v>
      </c>
      <c r="P4" s="162">
        <v>51.808689999999999</v>
      </c>
    </row>
    <row r="5" spans="1:30" x14ac:dyDescent="0.25">
      <c r="A5" s="9" t="s">
        <v>76</v>
      </c>
      <c r="B5" s="10">
        <v>174.98348000034446</v>
      </c>
      <c r="C5" s="10">
        <v>94.223512661220354</v>
      </c>
      <c r="D5" s="10">
        <v>69.913792556978649</v>
      </c>
      <c r="E5" s="10">
        <v>90.65415337536443</v>
      </c>
      <c r="F5" s="10">
        <v>62.381999999999998</v>
      </c>
      <c r="G5" s="10">
        <v>43.5</v>
      </c>
      <c r="H5" s="10">
        <v>25.640999999999998</v>
      </c>
      <c r="I5" s="10">
        <v>42.35</v>
      </c>
      <c r="J5" s="10">
        <v>52.103000000000002</v>
      </c>
      <c r="K5" s="10">
        <v>89.721999999999994</v>
      </c>
      <c r="L5" s="10">
        <v>65.921999999999997</v>
      </c>
      <c r="M5" s="10">
        <v>29.908999999999999</v>
      </c>
      <c r="N5" s="10">
        <v>9.1470000000000002</v>
      </c>
      <c r="O5" s="10">
        <v>2.286</v>
      </c>
      <c r="P5" s="163">
        <v>2.6749999999999998</v>
      </c>
    </row>
    <row r="6" spans="1:30" x14ac:dyDescent="0.25">
      <c r="A6" s="11" t="s">
        <v>77</v>
      </c>
      <c r="B6" s="12">
        <v>289.53001</v>
      </c>
      <c r="C6" s="12">
        <v>247.71301</v>
      </c>
      <c r="D6" s="12">
        <v>184.43601000000001</v>
      </c>
      <c r="E6" s="12">
        <v>240.87101000000001</v>
      </c>
      <c r="F6" s="12">
        <v>292.66100999999998</v>
      </c>
      <c r="G6" s="12">
        <v>246.21599999999998</v>
      </c>
      <c r="H6" s="12">
        <v>204.435</v>
      </c>
      <c r="I6" s="12">
        <v>281.69499999999999</v>
      </c>
      <c r="J6" s="12">
        <v>329.76600000000002</v>
      </c>
      <c r="K6" s="12">
        <v>346.55399999999997</v>
      </c>
      <c r="L6" s="12">
        <v>340.08300000000003</v>
      </c>
      <c r="M6" s="12">
        <v>250.61699999999999</v>
      </c>
      <c r="N6" s="12">
        <v>159.17575580000266</v>
      </c>
      <c r="O6" s="12">
        <v>67.165000000000006</v>
      </c>
      <c r="P6" s="164">
        <v>49.133690000000001</v>
      </c>
    </row>
    <row r="7" spans="1:30" x14ac:dyDescent="0.25">
      <c r="A7" s="90" t="s">
        <v>8</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row>
    <row r="8" spans="1:30" x14ac:dyDescent="0.25">
      <c r="A8" s="90" t="s">
        <v>135</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row>
    <row r="9" spans="1:30" x14ac:dyDescent="0.25">
      <c r="A9" s="90" t="s">
        <v>188</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row>
    <row r="10" spans="1:30" x14ac:dyDescent="0.25">
      <c r="A10" s="90" t="s">
        <v>143</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row>
    <row r="11" spans="1:30" x14ac:dyDescent="0.25">
      <c r="A11" s="90" t="s">
        <v>16</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row>
    <row r="12" spans="1:30" x14ac:dyDescent="0.25">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row>
    <row r="13" spans="1:30" x14ac:dyDescent="0.25">
      <c r="A13" s="89"/>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row>
    <row r="14" spans="1:30" x14ac:dyDescent="0.25">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row>
    <row r="15" spans="1:30" x14ac:dyDescent="0.25">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row>
    <row r="38" spans="1:1" x14ac:dyDescent="0.25">
      <c r="A38" s="10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sqref="A1:G1"/>
    </sheetView>
  </sheetViews>
  <sheetFormatPr baseColWidth="10" defaultRowHeight="15" x14ac:dyDescent="0.25"/>
  <cols>
    <col min="1" max="1" width="22.5703125" customWidth="1"/>
  </cols>
  <sheetData>
    <row r="1" spans="1:7" x14ac:dyDescent="0.25">
      <c r="A1" s="314" t="s">
        <v>186</v>
      </c>
      <c r="B1" s="313"/>
      <c r="C1" s="313"/>
      <c r="D1" s="313"/>
      <c r="E1" s="313"/>
      <c r="F1" s="313"/>
      <c r="G1" s="313"/>
    </row>
    <row r="2" spans="1:7" x14ac:dyDescent="0.25">
      <c r="A2" s="109"/>
      <c r="B2" s="109"/>
      <c r="C2" s="109"/>
      <c r="D2" s="109"/>
      <c r="E2" s="202"/>
      <c r="F2" s="109"/>
      <c r="G2" s="256" t="s">
        <v>19</v>
      </c>
    </row>
    <row r="3" spans="1:7" x14ac:dyDescent="0.25">
      <c r="A3" s="295"/>
      <c r="B3" s="240">
        <v>2016</v>
      </c>
      <c r="C3" s="241">
        <v>2017</v>
      </c>
      <c r="D3" s="242">
        <v>2018</v>
      </c>
      <c r="E3" s="243">
        <v>2019</v>
      </c>
      <c r="F3" s="284">
        <v>2020</v>
      </c>
      <c r="G3" s="242" t="s">
        <v>147</v>
      </c>
    </row>
    <row r="4" spans="1:7" x14ac:dyDescent="0.25">
      <c r="A4" s="294" t="s">
        <v>4</v>
      </c>
      <c r="B4" s="247">
        <v>30.7591</v>
      </c>
      <c r="C4" s="285">
        <v>25.440629999999999</v>
      </c>
      <c r="D4" s="153">
        <v>16.346309999999999</v>
      </c>
      <c r="E4" s="244">
        <v>20.20731</v>
      </c>
      <c r="F4" s="154">
        <v>24.604620000000001</v>
      </c>
      <c r="G4" s="153">
        <v>55.646520000000002</v>
      </c>
    </row>
    <row r="5" spans="1:7" x14ac:dyDescent="0.25">
      <c r="A5" s="235" t="s">
        <v>199</v>
      </c>
      <c r="B5" s="286">
        <v>16.141649999999998</v>
      </c>
      <c r="C5" s="287">
        <v>14.523809999999999</v>
      </c>
      <c r="D5" s="156">
        <v>15.58309</v>
      </c>
      <c r="E5" s="288">
        <v>19.762319999999999</v>
      </c>
      <c r="F5" s="157">
        <v>23.076499999999999</v>
      </c>
      <c r="G5" s="156">
        <v>32.901859999999999</v>
      </c>
    </row>
    <row r="6" spans="1:7" x14ac:dyDescent="0.25">
      <c r="A6" s="236" t="s">
        <v>146</v>
      </c>
      <c r="B6" s="249">
        <v>28.031379999999999</v>
      </c>
      <c r="C6" s="158">
        <v>24.179310000000001</v>
      </c>
      <c r="D6" s="289">
        <v>26.277370000000001</v>
      </c>
      <c r="E6" s="246">
        <v>25.581939999999999</v>
      </c>
      <c r="F6" s="290">
        <v>52.080480000000001</v>
      </c>
      <c r="G6" s="289">
        <v>92.885620000000003</v>
      </c>
    </row>
    <row r="7" spans="1:7" x14ac:dyDescent="0.25">
      <c r="A7" s="291"/>
      <c r="B7" s="292"/>
      <c r="C7" s="293"/>
      <c r="D7" s="293"/>
      <c r="E7" s="293"/>
      <c r="F7" s="293"/>
      <c r="G7" s="293"/>
    </row>
    <row r="8" spans="1:7" x14ac:dyDescent="0.25">
      <c r="A8" s="315" t="s">
        <v>192</v>
      </c>
      <c r="B8" s="313"/>
      <c r="C8" s="313"/>
      <c r="D8" s="313"/>
      <c r="E8" s="313"/>
      <c r="F8" s="313"/>
      <c r="G8" s="313"/>
    </row>
    <row r="9" spans="1:7" x14ac:dyDescent="0.25">
      <c r="A9" s="298" t="s">
        <v>200</v>
      </c>
      <c r="B9" s="297"/>
      <c r="C9" s="297"/>
      <c r="D9" s="297"/>
      <c r="E9" s="297"/>
      <c r="F9" s="297"/>
      <c r="G9" s="297"/>
    </row>
    <row r="10" spans="1:7" x14ac:dyDescent="0.25">
      <c r="A10" s="312" t="s">
        <v>191</v>
      </c>
      <c r="B10" s="313"/>
      <c r="C10" s="313"/>
      <c r="D10" s="313"/>
      <c r="E10" s="313"/>
      <c r="F10" s="313"/>
      <c r="G10" s="313"/>
    </row>
    <row r="11" spans="1:7" x14ac:dyDescent="0.25">
      <c r="A11" s="312" t="s">
        <v>184</v>
      </c>
      <c r="B11" s="313"/>
      <c r="C11" s="313"/>
      <c r="D11" s="313"/>
      <c r="E11" s="313"/>
      <c r="F11" s="313"/>
      <c r="G11" s="313"/>
    </row>
    <row r="12" spans="1:7" x14ac:dyDescent="0.25">
      <c r="A12" s="312" t="s">
        <v>201</v>
      </c>
      <c r="B12" s="313"/>
      <c r="C12" s="313"/>
      <c r="D12" s="313"/>
      <c r="E12" s="313"/>
      <c r="F12" s="313"/>
      <c r="G12" s="313"/>
    </row>
    <row r="13" spans="1:7" x14ac:dyDescent="0.25">
      <c r="A13" s="312"/>
      <c r="B13" s="313"/>
      <c r="C13" s="313"/>
      <c r="D13" s="313"/>
      <c r="E13" s="313"/>
      <c r="F13" s="313"/>
      <c r="G13" s="313"/>
    </row>
  </sheetData>
  <mergeCells count="6">
    <mergeCell ref="A13:G13"/>
    <mergeCell ref="A1:G1"/>
    <mergeCell ref="A8:G8"/>
    <mergeCell ref="A10:G10"/>
    <mergeCell ref="A11:G11"/>
    <mergeCell ref="A12:G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L10" sqref="L10"/>
    </sheetView>
  </sheetViews>
  <sheetFormatPr baseColWidth="10" defaultRowHeight="15" x14ac:dyDescent="0.25"/>
  <cols>
    <col min="1" max="1" width="22.5703125" customWidth="1"/>
    <col min="11" max="11" width="44.42578125" customWidth="1"/>
  </cols>
  <sheetData>
    <row r="1" spans="1:12" x14ac:dyDescent="0.25">
      <c r="A1" s="314" t="s">
        <v>194</v>
      </c>
      <c r="B1" s="313"/>
      <c r="C1" s="313"/>
      <c r="D1" s="313"/>
      <c r="E1" s="313"/>
      <c r="F1" s="313"/>
      <c r="G1" s="313"/>
    </row>
    <row r="2" spans="1:12" x14ac:dyDescent="0.25">
      <c r="A2" s="109"/>
      <c r="B2" s="109"/>
      <c r="C2" s="109"/>
      <c r="D2" s="109"/>
      <c r="E2" s="109"/>
      <c r="F2" s="109"/>
      <c r="G2" s="109"/>
    </row>
    <row r="3" spans="1:12" x14ac:dyDescent="0.25">
      <c r="A3" s="109"/>
      <c r="B3" s="109"/>
      <c r="C3" s="109"/>
      <c r="D3" s="109"/>
      <c r="E3" s="109"/>
      <c r="F3" s="109"/>
      <c r="G3" s="109"/>
    </row>
    <row r="4" spans="1:12" x14ac:dyDescent="0.25">
      <c r="A4" s="109"/>
      <c r="B4" s="109"/>
      <c r="C4" s="109"/>
      <c r="D4" s="109"/>
      <c r="E4" s="109"/>
      <c r="F4" s="109"/>
      <c r="G4" s="109"/>
      <c r="K4" s="301" t="s">
        <v>196</v>
      </c>
      <c r="L4" s="296" t="s">
        <v>148</v>
      </c>
    </row>
    <row r="5" spans="1:12" x14ac:dyDescent="0.25">
      <c r="A5" s="109"/>
      <c r="B5" s="109"/>
      <c r="C5" s="109"/>
      <c r="D5" s="109"/>
      <c r="E5" s="109"/>
      <c r="F5" s="109"/>
      <c r="G5" s="109"/>
      <c r="K5" s="302" t="s">
        <v>149</v>
      </c>
      <c r="L5" s="299">
        <v>0.25149300000000002</v>
      </c>
    </row>
    <row r="6" spans="1:12" x14ac:dyDescent="0.25">
      <c r="A6" s="109"/>
      <c r="B6" s="109"/>
      <c r="C6" s="109"/>
      <c r="D6" s="109"/>
      <c r="E6" s="109"/>
      <c r="F6" s="109"/>
      <c r="G6" s="109"/>
      <c r="K6" s="302" t="s">
        <v>150</v>
      </c>
      <c r="L6" s="299">
        <v>0.21277099999999999</v>
      </c>
    </row>
    <row r="7" spans="1:12" x14ac:dyDescent="0.25">
      <c r="A7" s="109"/>
      <c r="B7" s="109"/>
      <c r="C7" s="109"/>
      <c r="D7" s="109"/>
      <c r="E7" s="109"/>
      <c r="F7" s="109"/>
      <c r="G7" s="109"/>
      <c r="K7" s="302" t="s">
        <v>151</v>
      </c>
      <c r="L7" s="299">
        <v>0.20943300000000001</v>
      </c>
    </row>
    <row r="8" spans="1:12" x14ac:dyDescent="0.25">
      <c r="A8" s="109"/>
      <c r="B8" s="109"/>
      <c r="C8" s="109"/>
      <c r="D8" s="109"/>
      <c r="E8" s="109"/>
      <c r="F8" s="109"/>
      <c r="G8" s="109"/>
      <c r="K8" s="302" t="s">
        <v>152</v>
      </c>
      <c r="L8" s="299">
        <v>0.17485800000000001</v>
      </c>
    </row>
    <row r="9" spans="1:12" x14ac:dyDescent="0.25">
      <c r="A9" s="109"/>
      <c r="B9" s="109"/>
      <c r="C9" s="109"/>
      <c r="D9" s="109"/>
      <c r="E9" s="109"/>
      <c r="F9" s="109"/>
      <c r="G9" s="109"/>
      <c r="K9" s="302" t="s">
        <v>153</v>
      </c>
      <c r="L9" s="299">
        <v>0.16691</v>
      </c>
    </row>
    <row r="10" spans="1:12" x14ac:dyDescent="0.25">
      <c r="A10" s="109"/>
      <c r="B10" s="109"/>
      <c r="C10" s="109"/>
      <c r="D10" s="109"/>
      <c r="E10" s="109"/>
      <c r="F10" s="109"/>
      <c r="G10" s="109"/>
      <c r="K10" s="302" t="s">
        <v>154</v>
      </c>
      <c r="L10" s="299">
        <v>0.12237099999999999</v>
      </c>
    </row>
    <row r="11" spans="1:12" x14ac:dyDescent="0.25">
      <c r="A11" s="109"/>
      <c r="B11" s="109"/>
      <c r="C11" s="109"/>
      <c r="D11" s="109"/>
      <c r="E11" s="109"/>
      <c r="F11" s="109"/>
      <c r="G11" s="109"/>
      <c r="K11" s="302" t="s">
        <v>155</v>
      </c>
      <c r="L11" s="299">
        <v>0.118908</v>
      </c>
    </row>
    <row r="12" spans="1:12" x14ac:dyDescent="0.25">
      <c r="A12" s="109"/>
      <c r="B12" s="109"/>
      <c r="C12" s="109"/>
      <c r="D12" s="109"/>
      <c r="E12" s="109"/>
      <c r="F12" s="109"/>
      <c r="G12" s="109"/>
      <c r="K12" s="302" t="s">
        <v>163</v>
      </c>
      <c r="L12" s="299">
        <v>0.105189</v>
      </c>
    </row>
    <row r="13" spans="1:12" x14ac:dyDescent="0.25">
      <c r="A13" s="109"/>
      <c r="B13" s="109"/>
      <c r="C13" s="109"/>
      <c r="D13" s="109"/>
      <c r="E13" s="109"/>
      <c r="F13" s="109"/>
      <c r="G13" s="109"/>
      <c r="K13" s="302" t="s">
        <v>156</v>
      </c>
      <c r="L13" s="299">
        <v>9.2206999999999997E-2</v>
      </c>
    </row>
    <row r="14" spans="1:12" x14ac:dyDescent="0.25">
      <c r="A14" s="109"/>
      <c r="B14" s="109"/>
      <c r="C14" s="109"/>
      <c r="D14" s="109"/>
      <c r="E14" s="109"/>
      <c r="F14" s="109"/>
      <c r="G14" s="109"/>
      <c r="K14" s="302" t="s">
        <v>157</v>
      </c>
      <c r="L14" s="299">
        <v>8.3500000000000005E-2</v>
      </c>
    </row>
    <row r="15" spans="1:12" x14ac:dyDescent="0.25">
      <c r="A15" s="109"/>
      <c r="B15" s="109"/>
      <c r="C15" s="109"/>
      <c r="D15" s="109"/>
      <c r="E15" s="109"/>
      <c r="F15" s="109"/>
      <c r="G15" s="109"/>
      <c r="K15" s="302" t="s">
        <v>158</v>
      </c>
      <c r="L15" s="299">
        <v>7.0969000000000004E-2</v>
      </c>
    </row>
    <row r="16" spans="1:12" x14ac:dyDescent="0.25">
      <c r="A16" s="109"/>
      <c r="B16" s="109"/>
      <c r="C16" s="109"/>
      <c r="D16" s="109"/>
      <c r="E16" s="109"/>
      <c r="F16" s="109"/>
      <c r="G16" s="109"/>
      <c r="K16" s="302" t="s">
        <v>159</v>
      </c>
      <c r="L16" s="299">
        <v>6.7704E-2</v>
      </c>
    </row>
    <row r="17" spans="1:12" x14ac:dyDescent="0.25">
      <c r="A17" s="109"/>
      <c r="B17" s="109"/>
      <c r="C17" s="109"/>
      <c r="D17" s="109"/>
      <c r="E17" s="109"/>
      <c r="F17" s="109"/>
      <c r="G17" s="109"/>
      <c r="K17" s="302" t="s">
        <v>160</v>
      </c>
      <c r="L17" s="299">
        <v>4.2410999999999997E-2</v>
      </c>
    </row>
    <row r="18" spans="1:12" x14ac:dyDescent="0.25">
      <c r="A18" s="312" t="s">
        <v>193</v>
      </c>
      <c r="B18" s="313"/>
      <c r="C18" s="313"/>
      <c r="D18" s="313"/>
      <c r="E18" s="313"/>
      <c r="F18" s="313"/>
      <c r="G18" s="313"/>
      <c r="K18" s="303" t="s">
        <v>161</v>
      </c>
      <c r="L18" s="300">
        <v>3.2791000000000001E-2</v>
      </c>
    </row>
    <row r="19" spans="1:12" x14ac:dyDescent="0.25">
      <c r="A19" s="312" t="s">
        <v>162</v>
      </c>
      <c r="B19" s="313"/>
      <c r="C19" s="313"/>
      <c r="D19" s="313"/>
      <c r="E19" s="313"/>
      <c r="F19" s="313"/>
      <c r="G19" s="313"/>
    </row>
    <row r="20" spans="1:12" x14ac:dyDescent="0.25">
      <c r="A20" s="312" t="s">
        <v>202</v>
      </c>
      <c r="B20" s="313"/>
      <c r="C20" s="313"/>
      <c r="D20" s="313"/>
      <c r="E20" s="313"/>
      <c r="F20" s="313"/>
      <c r="G20" s="313"/>
    </row>
    <row r="21" spans="1:12" x14ac:dyDescent="0.25">
      <c r="A21" s="312" t="s">
        <v>201</v>
      </c>
      <c r="B21" s="313"/>
      <c r="C21" s="313"/>
      <c r="D21" s="313"/>
      <c r="E21" s="313"/>
      <c r="F21" s="313"/>
      <c r="G21" s="313"/>
    </row>
  </sheetData>
  <mergeCells count="5">
    <mergeCell ref="A1:G1"/>
    <mergeCell ref="A18:G18"/>
    <mergeCell ref="A19:G19"/>
    <mergeCell ref="A20:G20"/>
    <mergeCell ref="A21:G2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baseColWidth="10" defaultRowHeight="15" x14ac:dyDescent="0.25"/>
  <cols>
    <col min="1" max="1" width="55.7109375" customWidth="1"/>
  </cols>
  <sheetData>
    <row r="1" spans="1:4" s="73" customFormat="1" x14ac:dyDescent="0.25">
      <c r="A1" s="74">
        <v>0</v>
      </c>
      <c r="B1" s="75"/>
      <c r="C1" s="75"/>
      <c r="D1" s="75"/>
    </row>
    <row r="2" spans="1:4" ht="17.25" customHeight="1" thickBot="1" x14ac:dyDescent="0.3">
      <c r="B2" s="107"/>
      <c r="C2" s="115"/>
      <c r="D2" s="253" t="s">
        <v>19</v>
      </c>
    </row>
    <row r="3" spans="1:4" ht="15.75" thickBot="1" x14ac:dyDescent="0.3">
      <c r="A3" s="108"/>
      <c r="B3" s="96">
        <v>2018</v>
      </c>
      <c r="C3" s="96">
        <v>2019</v>
      </c>
      <c r="D3" s="193">
        <v>2020</v>
      </c>
    </row>
    <row r="4" spans="1:4" x14ac:dyDescent="0.25">
      <c r="A4" s="27" t="s">
        <v>20</v>
      </c>
      <c r="B4" s="28"/>
      <c r="C4" s="28"/>
      <c r="D4" s="100"/>
    </row>
    <row r="5" spans="1:4" x14ac:dyDescent="0.25">
      <c r="A5" s="29" t="s">
        <v>21</v>
      </c>
      <c r="B5" s="30">
        <v>25.724910000000001</v>
      </c>
      <c r="C5" s="30">
        <v>30.027059999999999</v>
      </c>
      <c r="D5" s="101">
        <v>32.724739999999997</v>
      </c>
    </row>
    <row r="6" spans="1:4" x14ac:dyDescent="0.25">
      <c r="A6" s="29" t="s">
        <v>22</v>
      </c>
      <c r="B6" s="30">
        <v>74.275090000000006</v>
      </c>
      <c r="C6" s="30">
        <v>69.972939999999994</v>
      </c>
      <c r="D6" s="102">
        <v>67.275270000000006</v>
      </c>
    </row>
    <row r="7" spans="1:4" x14ac:dyDescent="0.25">
      <c r="A7" s="32" t="s">
        <v>23</v>
      </c>
      <c r="B7" s="33"/>
      <c r="C7" s="33"/>
      <c r="D7" s="34"/>
    </row>
    <row r="8" spans="1:4" x14ac:dyDescent="0.25">
      <c r="A8" s="29" t="s">
        <v>24</v>
      </c>
      <c r="B8" s="30">
        <v>15.94805</v>
      </c>
      <c r="C8" s="30">
        <v>19.762319999999999</v>
      </c>
      <c r="D8" s="31">
        <v>23.076499999999999</v>
      </c>
    </row>
    <row r="9" spans="1:4" x14ac:dyDescent="0.25">
      <c r="A9" s="29" t="s">
        <v>25</v>
      </c>
      <c r="B9" s="30">
        <v>49.422040000000003</v>
      </c>
      <c r="C9" s="30">
        <v>49.674779999999998</v>
      </c>
      <c r="D9" s="31">
        <v>48.490340000000003</v>
      </c>
    </row>
    <row r="10" spans="1:4" x14ac:dyDescent="0.25">
      <c r="A10" s="35" t="s">
        <v>26</v>
      </c>
      <c r="B10" s="36">
        <v>34.629910000000002</v>
      </c>
      <c r="C10" s="36">
        <v>30.562889999999999</v>
      </c>
      <c r="D10" s="37">
        <v>28.433160000000001</v>
      </c>
    </row>
    <row r="11" spans="1:4" x14ac:dyDescent="0.25">
      <c r="A11" s="32" t="s">
        <v>27</v>
      </c>
      <c r="B11" s="38"/>
      <c r="C11" s="38"/>
      <c r="D11" s="39"/>
    </row>
    <row r="12" spans="1:4" ht="24" x14ac:dyDescent="0.25">
      <c r="A12" s="40" t="s">
        <v>145</v>
      </c>
      <c r="B12" s="30">
        <v>28.737850000000002</v>
      </c>
      <c r="C12" s="30">
        <v>31.632449999999999</v>
      </c>
      <c r="D12" s="31">
        <v>34.11609</v>
      </c>
    </row>
    <row r="13" spans="1:4" x14ac:dyDescent="0.25">
      <c r="A13" s="29" t="s">
        <v>28</v>
      </c>
      <c r="B13" s="30">
        <v>25.300470000000001</v>
      </c>
      <c r="C13" s="30">
        <v>25.675630000000002</v>
      </c>
      <c r="D13" s="31">
        <v>25.62677</v>
      </c>
    </row>
    <row r="14" spans="1:4" x14ac:dyDescent="0.25">
      <c r="A14" s="119" t="s">
        <v>29</v>
      </c>
      <c r="B14" s="30">
        <v>26.20682</v>
      </c>
      <c r="C14" s="30">
        <v>25.436889999999998</v>
      </c>
      <c r="D14" s="31">
        <v>24.73648</v>
      </c>
    </row>
    <row r="15" spans="1:4" x14ac:dyDescent="0.25">
      <c r="A15" s="35" t="s">
        <v>30</v>
      </c>
      <c r="B15" s="36">
        <v>19.754860000000001</v>
      </c>
      <c r="C15" s="36">
        <v>17.255030000000001</v>
      </c>
      <c r="D15" s="37">
        <v>15.520670000000001</v>
      </c>
    </row>
    <row r="16" spans="1:4" x14ac:dyDescent="0.25">
      <c r="A16" s="32" t="s">
        <v>100</v>
      </c>
      <c r="B16" s="38"/>
      <c r="C16" s="38"/>
      <c r="D16" s="39"/>
    </row>
    <row r="17" spans="1:6" x14ac:dyDescent="0.25">
      <c r="A17" s="29" t="s">
        <v>31</v>
      </c>
      <c r="B17" s="30">
        <v>4.8190600000000003</v>
      </c>
      <c r="C17" s="30">
        <v>5.0761310000000002</v>
      </c>
      <c r="D17" s="31">
        <v>5.5258180000000001</v>
      </c>
    </row>
    <row r="18" spans="1:6" x14ac:dyDescent="0.25">
      <c r="A18" s="29" t="s">
        <v>32</v>
      </c>
      <c r="B18" s="30">
        <v>13.68383</v>
      </c>
      <c r="C18" s="30">
        <v>15.24325</v>
      </c>
      <c r="D18" s="31">
        <v>15.631830000000001</v>
      </c>
    </row>
    <row r="19" spans="1:6" x14ac:dyDescent="0.25">
      <c r="A19" s="29" t="s">
        <v>33</v>
      </c>
      <c r="B19" s="30">
        <v>11.807930000000001</v>
      </c>
      <c r="C19" s="30">
        <v>12.70837</v>
      </c>
      <c r="D19" s="31">
        <v>12.348879999999999</v>
      </c>
    </row>
    <row r="20" spans="1:6" x14ac:dyDescent="0.25">
      <c r="A20" s="29" t="s">
        <v>34</v>
      </c>
      <c r="B20" s="30">
        <v>29.273119999999999</v>
      </c>
      <c r="C20" s="30">
        <v>26.953150000000001</v>
      </c>
      <c r="D20" s="31">
        <v>25.34064</v>
      </c>
    </row>
    <row r="21" spans="1:6" x14ac:dyDescent="0.25">
      <c r="A21" s="35" t="s">
        <v>35</v>
      </c>
      <c r="B21" s="36">
        <v>40.416060000000002</v>
      </c>
      <c r="C21" s="36">
        <v>40.019100000000002</v>
      </c>
      <c r="D21" s="37">
        <v>41.152839999999998</v>
      </c>
    </row>
    <row r="22" spans="1:6" x14ac:dyDescent="0.25">
      <c r="A22" s="41" t="s">
        <v>86</v>
      </c>
      <c r="B22" s="42">
        <v>16.397939999999998</v>
      </c>
      <c r="C22" s="42">
        <v>14.825189999999999</v>
      </c>
      <c r="D22" s="43">
        <v>13.75332</v>
      </c>
    </row>
    <row r="23" spans="1:6" x14ac:dyDescent="0.25">
      <c r="A23" s="41" t="s">
        <v>36</v>
      </c>
      <c r="B23" s="42">
        <v>30.650700000000001</v>
      </c>
      <c r="C23" s="42">
        <v>32.498280000000001</v>
      </c>
      <c r="D23" s="99">
        <v>33.339559999999999</v>
      </c>
    </row>
    <row r="24" spans="1:6" x14ac:dyDescent="0.25">
      <c r="A24" s="32" t="s">
        <v>37</v>
      </c>
      <c r="B24" s="44">
        <v>38.9</v>
      </c>
      <c r="C24" s="44">
        <v>45.366860000000003</v>
      </c>
      <c r="D24" s="45">
        <v>48.517870000000002</v>
      </c>
    </row>
    <row r="25" spans="1:6" x14ac:dyDescent="0.25">
      <c r="A25" s="46" t="s">
        <v>38</v>
      </c>
      <c r="B25" s="30">
        <v>13.6</v>
      </c>
      <c r="C25" s="30">
        <v>13.86641</v>
      </c>
      <c r="D25" s="31">
        <v>13.502800000000001</v>
      </c>
    </row>
    <row r="26" spans="1:6" x14ac:dyDescent="0.25">
      <c r="A26" s="46" t="s">
        <v>39</v>
      </c>
      <c r="B26" s="30">
        <v>15.3</v>
      </c>
      <c r="C26" s="30">
        <v>18.280010000000001</v>
      </c>
      <c r="D26" s="31">
        <v>19.021339999999999</v>
      </c>
    </row>
    <row r="27" spans="1:6" ht="15.75" thickBot="1" x14ac:dyDescent="0.3">
      <c r="A27" s="281" t="s">
        <v>40</v>
      </c>
      <c r="B27" s="282">
        <v>14.09924</v>
      </c>
      <c r="C27" s="282">
        <v>18.444479999999999</v>
      </c>
      <c r="D27" s="283">
        <v>22.01839</v>
      </c>
    </row>
    <row r="28" spans="1:6" x14ac:dyDescent="0.25">
      <c r="A28" s="47"/>
      <c r="B28" s="48"/>
      <c r="C28" s="48"/>
    </row>
    <row r="29" spans="1:6" ht="12.75" customHeight="1" x14ac:dyDescent="0.25">
      <c r="A29" s="191" t="s">
        <v>41</v>
      </c>
      <c r="B29" s="191"/>
      <c r="C29" s="191"/>
      <c r="D29" s="192"/>
      <c r="E29" s="192"/>
      <c r="F29" s="192"/>
    </row>
    <row r="30" spans="1:6" ht="15.75" customHeight="1" x14ac:dyDescent="0.25">
      <c r="A30" s="1" t="s">
        <v>181</v>
      </c>
    </row>
    <row r="31" spans="1:6" ht="18" customHeight="1" x14ac:dyDescent="0.25">
      <c r="A31" s="173" t="s">
        <v>189</v>
      </c>
    </row>
    <row r="32" spans="1:6" ht="17.25" customHeight="1" x14ac:dyDescent="0.25">
      <c r="A32" s="173" t="s">
        <v>201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heetViews>
  <sheetFormatPr baseColWidth="10" defaultRowHeight="15" x14ac:dyDescent="0.25"/>
  <cols>
    <col min="1" max="1" width="56.42578125" customWidth="1"/>
    <col min="2" max="4" width="9.42578125" customWidth="1"/>
    <col min="5" max="5" width="11" customWidth="1"/>
  </cols>
  <sheetData>
    <row r="1" spans="1:4" s="73" customFormat="1" x14ac:dyDescent="0.25">
      <c r="A1" s="72" t="s">
        <v>171</v>
      </c>
      <c r="B1" s="113"/>
      <c r="C1" s="113"/>
      <c r="D1" s="116"/>
    </row>
    <row r="2" spans="1:4" ht="15.75" thickBot="1" x14ac:dyDescent="0.3">
      <c r="A2" s="54"/>
      <c r="B2" s="201"/>
      <c r="D2" s="256" t="s">
        <v>19</v>
      </c>
    </row>
    <row r="3" spans="1:4" ht="15.75" thickBot="1" x14ac:dyDescent="0.3">
      <c r="A3" s="182"/>
      <c r="B3" s="207">
        <v>2018</v>
      </c>
      <c r="C3" s="205">
        <v>2019</v>
      </c>
      <c r="D3" s="206">
        <v>2020</v>
      </c>
    </row>
    <row r="4" spans="1:4" ht="18.75" customHeight="1" x14ac:dyDescent="0.25">
      <c r="A4" s="199" t="s">
        <v>111</v>
      </c>
      <c r="B4" s="208">
        <v>10.054349999999999</v>
      </c>
      <c r="C4" s="203">
        <v>12.43037</v>
      </c>
      <c r="D4" s="204">
        <v>14.62519</v>
      </c>
    </row>
    <row r="5" spans="1:4" x14ac:dyDescent="0.25">
      <c r="A5" s="55" t="s">
        <v>112</v>
      </c>
      <c r="B5" s="209">
        <v>27.64104</v>
      </c>
      <c r="C5" s="183">
        <v>17.608360000000001</v>
      </c>
      <c r="D5" s="184">
        <v>8.5016669999999994</v>
      </c>
    </row>
    <row r="6" spans="1:4" x14ac:dyDescent="0.25">
      <c r="A6" s="55" t="s">
        <v>113</v>
      </c>
      <c r="B6" s="209">
        <v>5.1466240000000001</v>
      </c>
      <c r="C6" s="183">
        <v>6.7239639999999996</v>
      </c>
      <c r="D6" s="184">
        <v>7.8937749999999998</v>
      </c>
    </row>
    <row r="7" spans="1:4" x14ac:dyDescent="0.25">
      <c r="A7" s="55" t="s">
        <v>114</v>
      </c>
      <c r="B7" s="209">
        <v>5.1638640000000002</v>
      </c>
      <c r="C7" s="183">
        <v>5.9186160000000001</v>
      </c>
      <c r="D7" s="184">
        <v>7.2564549999999999</v>
      </c>
    </row>
    <row r="8" spans="1:4" x14ac:dyDescent="0.25">
      <c r="A8" s="55" t="s">
        <v>115</v>
      </c>
      <c r="B8" s="209">
        <v>4.9906410000000001</v>
      </c>
      <c r="C8" s="183">
        <v>5.706404</v>
      </c>
      <c r="D8" s="184">
        <v>6.4126770000000004</v>
      </c>
    </row>
    <row r="9" spans="1:4" x14ac:dyDescent="0.25">
      <c r="A9" s="55" t="s">
        <v>116</v>
      </c>
      <c r="B9" s="209">
        <v>3.7173259999999999</v>
      </c>
      <c r="C9" s="183">
        <v>5.2140700000000004</v>
      </c>
      <c r="D9" s="184">
        <v>6.1085279999999997</v>
      </c>
    </row>
    <row r="10" spans="1:4" x14ac:dyDescent="0.25">
      <c r="A10" s="55" t="s">
        <v>117</v>
      </c>
      <c r="B10" s="209">
        <v>2.4965519999999999</v>
      </c>
      <c r="C10" s="183">
        <v>3.6734040000000001</v>
      </c>
      <c r="D10" s="184">
        <v>4.3081009999999997</v>
      </c>
    </row>
    <row r="11" spans="1:4" x14ac:dyDescent="0.25">
      <c r="A11" s="55" t="s">
        <v>118</v>
      </c>
      <c r="B11" s="209">
        <v>2.3052670000000002</v>
      </c>
      <c r="C11" s="183">
        <v>2.9879570000000002</v>
      </c>
      <c r="D11" s="184">
        <v>3.1494840000000002</v>
      </c>
    </row>
    <row r="12" spans="1:4" x14ac:dyDescent="0.25">
      <c r="A12" s="27" t="s">
        <v>119</v>
      </c>
      <c r="B12" s="210">
        <v>2.8906149999999999</v>
      </c>
      <c r="C12" s="185">
        <v>3.085575</v>
      </c>
      <c r="D12" s="186">
        <v>3.1254689999999998</v>
      </c>
    </row>
    <row r="13" spans="1:4" x14ac:dyDescent="0.25">
      <c r="A13" s="27" t="s">
        <v>120</v>
      </c>
      <c r="B13" s="210">
        <v>2.178839</v>
      </c>
      <c r="C13" s="185">
        <v>2.816065</v>
      </c>
      <c r="D13" s="186">
        <v>3.0586820000000001</v>
      </c>
    </row>
    <row r="14" spans="1:4" x14ac:dyDescent="0.25">
      <c r="A14" s="55" t="s">
        <v>121</v>
      </c>
      <c r="B14" s="209">
        <v>7.8155789999999996</v>
      </c>
      <c r="C14" s="189">
        <v>3.7922440000000002</v>
      </c>
      <c r="D14" s="190">
        <v>3.0338419999999999</v>
      </c>
    </row>
    <row r="15" spans="1:4" x14ac:dyDescent="0.25">
      <c r="A15" s="55" t="s">
        <v>122</v>
      </c>
      <c r="B15" s="209">
        <v>2.0302440000000002</v>
      </c>
      <c r="C15" s="189">
        <v>2.3534410000000001</v>
      </c>
      <c r="D15" s="190">
        <v>2.4533200000000002</v>
      </c>
    </row>
    <row r="16" spans="1:4" x14ac:dyDescent="0.25">
      <c r="A16" s="55" t="s">
        <v>123</v>
      </c>
      <c r="B16" s="209">
        <v>2.0778599999999998</v>
      </c>
      <c r="C16" s="189">
        <v>2.32267</v>
      </c>
      <c r="D16" s="190">
        <v>2.2467030000000001</v>
      </c>
    </row>
    <row r="17" spans="1:4" x14ac:dyDescent="0.25">
      <c r="A17" s="55" t="s">
        <v>124</v>
      </c>
      <c r="B17" s="209">
        <v>1.31108</v>
      </c>
      <c r="C17" s="189">
        <v>1.821847</v>
      </c>
      <c r="D17" s="190">
        <v>2.0009769999999998</v>
      </c>
    </row>
    <row r="18" spans="1:4" x14ac:dyDescent="0.25">
      <c r="A18" s="27" t="s">
        <v>125</v>
      </c>
      <c r="B18" s="210">
        <v>1.5089319999999999</v>
      </c>
      <c r="C18" s="185">
        <v>1.7794049999999999</v>
      </c>
      <c r="D18" s="186">
        <v>1.7367010000000001</v>
      </c>
    </row>
    <row r="19" spans="1:4" x14ac:dyDescent="0.25">
      <c r="A19" s="55" t="s">
        <v>126</v>
      </c>
      <c r="B19" s="209">
        <v>0.94082500000000002</v>
      </c>
      <c r="C19" s="183">
        <v>1.2403839999999999</v>
      </c>
      <c r="D19" s="184">
        <v>1.5427489999999999</v>
      </c>
    </row>
    <row r="20" spans="1:4" x14ac:dyDescent="0.25">
      <c r="A20" s="27" t="s">
        <v>127</v>
      </c>
      <c r="B20" s="210">
        <v>1.026205</v>
      </c>
      <c r="C20" s="183">
        <v>1.228712</v>
      </c>
      <c r="D20" s="184">
        <v>1.2773209999999999</v>
      </c>
    </row>
    <row r="21" spans="1:4" ht="15.75" thickBot="1" x14ac:dyDescent="0.3">
      <c r="A21" s="200" t="s">
        <v>128</v>
      </c>
      <c r="B21" s="211">
        <f>100-SUM(B4:B20)</f>
        <v>16.704156999999981</v>
      </c>
      <c r="C21" s="187">
        <f>100-SUM(C4:C20)</f>
        <v>19.296511999999993</v>
      </c>
      <c r="D21" s="188">
        <f>100-SUM(D4:D20)</f>
        <v>21.26835899999999</v>
      </c>
    </row>
    <row r="23" spans="1:4" ht="25.5" customHeight="1" x14ac:dyDescent="0.25">
      <c r="A23" s="316" t="s">
        <v>185</v>
      </c>
      <c r="B23" s="316"/>
      <c r="C23" s="316"/>
    </row>
    <row r="24" spans="1:4" ht="18" customHeight="1" x14ac:dyDescent="0.25">
      <c r="A24" s="165" t="s">
        <v>182</v>
      </c>
      <c r="B24" s="165"/>
      <c r="C24" s="165"/>
    </row>
    <row r="25" spans="1:4" ht="17.25" customHeight="1" x14ac:dyDescent="0.25">
      <c r="A25" s="165" t="s">
        <v>203</v>
      </c>
      <c r="B25" s="165"/>
      <c r="C25" s="165"/>
    </row>
    <row r="26" spans="1:4" x14ac:dyDescent="0.25">
      <c r="A26" s="181" t="s">
        <v>201</v>
      </c>
      <c r="B26" s="56"/>
      <c r="C26" s="56"/>
    </row>
  </sheetData>
  <mergeCells count="1">
    <mergeCell ref="A23:C2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heetViews>
  <sheetFormatPr baseColWidth="10" defaultRowHeight="15" x14ac:dyDescent="0.25"/>
  <cols>
    <col min="1" max="1" width="60.140625" customWidth="1"/>
  </cols>
  <sheetData>
    <row r="1" spans="1:4" s="73" customFormat="1" x14ac:dyDescent="0.25">
      <c r="A1" s="74" t="s">
        <v>197</v>
      </c>
      <c r="B1" s="75"/>
      <c r="C1" s="75"/>
    </row>
    <row r="2" spans="1:4" s="73" customFormat="1" x14ac:dyDescent="0.25">
      <c r="A2" s="74"/>
      <c r="B2" s="75"/>
      <c r="C2" s="202"/>
      <c r="D2" s="256" t="s">
        <v>19</v>
      </c>
    </row>
    <row r="3" spans="1:4" ht="23.25" customHeight="1" x14ac:dyDescent="0.25">
      <c r="A3" s="133"/>
      <c r="B3" s="250">
        <v>2018</v>
      </c>
      <c r="C3" s="257">
        <v>2019</v>
      </c>
      <c r="D3" s="257">
        <v>2020</v>
      </c>
    </row>
    <row r="4" spans="1:4" x14ac:dyDescent="0.25">
      <c r="A4" s="134" t="s">
        <v>54</v>
      </c>
      <c r="B4" s="258">
        <v>5.6375609999999998</v>
      </c>
      <c r="C4" s="259">
        <v>6.5096290000000003</v>
      </c>
      <c r="D4" s="259">
        <v>7.3705090000000002</v>
      </c>
    </row>
    <row r="5" spans="1:4" x14ac:dyDescent="0.25">
      <c r="A5" s="57" t="s">
        <v>55</v>
      </c>
      <c r="B5" s="258">
        <v>98.408150000000006</v>
      </c>
      <c r="C5" s="259">
        <v>98.396730000000005</v>
      </c>
      <c r="D5" s="259">
        <v>98.233810000000005</v>
      </c>
    </row>
    <row r="6" spans="1:4" x14ac:dyDescent="0.25">
      <c r="A6" s="60" t="s">
        <v>56</v>
      </c>
      <c r="B6" s="251">
        <v>32.620190000000001</v>
      </c>
      <c r="C6" s="260">
        <v>34.994959999999999</v>
      </c>
      <c r="D6" s="260">
        <v>35.836150000000004</v>
      </c>
    </row>
    <row r="7" spans="1:4" x14ac:dyDescent="0.25">
      <c r="A7" s="60" t="s">
        <v>57</v>
      </c>
      <c r="B7" s="251">
        <v>62.153550000000003</v>
      </c>
      <c r="C7" s="260">
        <v>64.285640000000001</v>
      </c>
      <c r="D7" s="260">
        <v>62.577280000000002</v>
      </c>
    </row>
    <row r="8" spans="1:4" x14ac:dyDescent="0.25">
      <c r="A8" s="60" t="s">
        <v>131</v>
      </c>
      <c r="B8" s="251">
        <v>30.326419999999999</v>
      </c>
      <c r="C8" s="260">
        <v>30.58305</v>
      </c>
      <c r="D8" s="260">
        <v>31.85033</v>
      </c>
    </row>
    <row r="9" spans="1:4" x14ac:dyDescent="0.25">
      <c r="A9" s="60" t="s">
        <v>132</v>
      </c>
      <c r="B9" s="251">
        <v>29.905259999999998</v>
      </c>
      <c r="C9" s="260">
        <v>32.061120000000003</v>
      </c>
      <c r="D9" s="260">
        <v>34.082639999999998</v>
      </c>
    </row>
    <row r="10" spans="1:4" x14ac:dyDescent="0.25">
      <c r="A10" s="60" t="s">
        <v>58</v>
      </c>
      <c r="B10" s="251">
        <v>18.398630000000001</v>
      </c>
      <c r="C10" s="260">
        <v>18.116610000000001</v>
      </c>
      <c r="D10" s="260">
        <v>18.8279</v>
      </c>
    </row>
    <row r="11" spans="1:4" x14ac:dyDescent="0.25">
      <c r="A11" s="60" t="s">
        <v>59</v>
      </c>
      <c r="B11" s="251">
        <v>12.27506</v>
      </c>
      <c r="C11" s="260">
        <v>10.17455</v>
      </c>
      <c r="D11" s="260">
        <v>8.7801430000000007</v>
      </c>
    </row>
    <row r="12" spans="1:4" x14ac:dyDescent="0.25">
      <c r="A12" s="57" t="s">
        <v>60</v>
      </c>
      <c r="B12" s="258">
        <v>97.848249999999993</v>
      </c>
      <c r="C12" s="259">
        <v>92.712609999999998</v>
      </c>
      <c r="D12" s="259">
        <v>95.016059999999996</v>
      </c>
    </row>
    <row r="13" spans="1:4" x14ac:dyDescent="0.25">
      <c r="A13" s="60" t="s">
        <v>61</v>
      </c>
      <c r="B13" s="251">
        <v>63.312750000000001</v>
      </c>
      <c r="C13" s="260">
        <v>58.798879999999997</v>
      </c>
      <c r="D13" s="260">
        <v>58.380549999999999</v>
      </c>
    </row>
    <row r="14" spans="1:4" x14ac:dyDescent="0.25">
      <c r="A14" s="60" t="s">
        <v>62</v>
      </c>
      <c r="B14" s="251">
        <v>9.7325300000000006</v>
      </c>
      <c r="C14" s="260">
        <v>10.507720000000001</v>
      </c>
      <c r="D14" s="260">
        <v>10.568289999999999</v>
      </c>
    </row>
    <row r="15" spans="1:4" x14ac:dyDescent="0.25">
      <c r="A15" s="60" t="s">
        <v>63</v>
      </c>
      <c r="B15" s="251">
        <v>2.8766579999999999</v>
      </c>
      <c r="C15" s="260">
        <v>2.933843</v>
      </c>
      <c r="D15" s="260">
        <v>2.9652850000000002</v>
      </c>
    </row>
    <row r="16" spans="1:4" x14ac:dyDescent="0.25">
      <c r="A16" s="60" t="s">
        <v>85</v>
      </c>
      <c r="B16" s="251">
        <v>75.092770000000002</v>
      </c>
      <c r="C16" s="260">
        <v>72.923760000000001</v>
      </c>
      <c r="D16" s="260">
        <v>76.945319999999995</v>
      </c>
    </row>
    <row r="17" spans="1:5" x14ac:dyDescent="0.25">
      <c r="A17" s="61" t="s">
        <v>64</v>
      </c>
      <c r="B17" s="252">
        <v>13.9293</v>
      </c>
      <c r="C17" s="261">
        <v>14.597060000000001</v>
      </c>
      <c r="D17" s="261">
        <v>14.724080000000001</v>
      </c>
    </row>
    <row r="18" spans="1:5" x14ac:dyDescent="0.25">
      <c r="A18" s="26"/>
      <c r="B18" s="26"/>
      <c r="C18" s="26"/>
    </row>
    <row r="19" spans="1:5" x14ac:dyDescent="0.25">
      <c r="A19" s="82" t="s">
        <v>204</v>
      </c>
      <c r="B19" s="83"/>
      <c r="C19" s="83"/>
      <c r="D19" s="63"/>
      <c r="E19" s="63"/>
    </row>
    <row r="20" spans="1:5" x14ac:dyDescent="0.25">
      <c r="A20" s="82" t="s">
        <v>203</v>
      </c>
      <c r="B20" s="83"/>
      <c r="C20" s="83"/>
      <c r="D20" s="63"/>
      <c r="E20" s="63"/>
    </row>
    <row r="21" spans="1:5" x14ac:dyDescent="0.25">
      <c r="A21" s="82" t="s">
        <v>201</v>
      </c>
      <c r="B21" s="83"/>
      <c r="C21" s="83"/>
      <c r="D21" s="63"/>
      <c r="E21" s="63"/>
    </row>
    <row r="22" spans="1:5" x14ac:dyDescent="0.25">
      <c r="A22" s="63"/>
      <c r="B22" s="63"/>
      <c r="C22" s="63"/>
      <c r="D22" s="63"/>
      <c r="E22" s="6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7" sqref="A7:XFD7"/>
    </sheetView>
  </sheetViews>
  <sheetFormatPr baseColWidth="10" defaultRowHeight="15" x14ac:dyDescent="0.25"/>
  <cols>
    <col min="1" max="1" width="32.5703125" customWidth="1"/>
    <col min="5" max="5" width="12.85546875" customWidth="1"/>
  </cols>
  <sheetData>
    <row r="1" spans="1:5" s="73" customFormat="1" x14ac:dyDescent="0.25">
      <c r="A1" s="72" t="s">
        <v>170</v>
      </c>
      <c r="B1" s="72"/>
      <c r="C1" s="72"/>
      <c r="D1" s="72"/>
      <c r="E1" s="72"/>
    </row>
    <row r="2" spans="1:5" ht="15.75" thickBot="1" x14ac:dyDescent="0.3">
      <c r="A2" s="1"/>
      <c r="B2" s="1"/>
      <c r="C2" s="1"/>
      <c r="D2" s="1"/>
      <c r="E2" s="1"/>
    </row>
    <row r="3" spans="1:5" ht="46.5" customHeight="1" x14ac:dyDescent="0.25">
      <c r="A3" s="2"/>
      <c r="B3" s="77" t="s">
        <v>0</v>
      </c>
      <c r="C3" s="78" t="s">
        <v>73</v>
      </c>
      <c r="D3" s="79" t="s">
        <v>1</v>
      </c>
      <c r="E3" s="80" t="s">
        <v>2</v>
      </c>
    </row>
    <row r="4" spans="1:5" ht="22.5" customHeight="1" x14ac:dyDescent="0.25">
      <c r="A4" s="97" t="s">
        <v>138</v>
      </c>
      <c r="B4" s="166">
        <v>83080</v>
      </c>
      <c r="C4" s="92">
        <v>0</v>
      </c>
      <c r="D4" s="167">
        <f>B4+C4</f>
        <v>83080</v>
      </c>
      <c r="E4" s="168">
        <v>77294.09</v>
      </c>
    </row>
    <row r="5" spans="1:5" ht="15.75" thickBot="1" x14ac:dyDescent="0.3">
      <c r="A5" s="3" t="s">
        <v>3</v>
      </c>
      <c r="B5" s="92">
        <v>0</v>
      </c>
      <c r="C5" s="93">
        <v>10000</v>
      </c>
      <c r="D5" s="94">
        <f>B5+C5</f>
        <v>10000</v>
      </c>
      <c r="E5" s="169">
        <v>4512</v>
      </c>
    </row>
    <row r="6" spans="1:5" ht="15.75" thickBot="1" x14ac:dyDescent="0.3">
      <c r="A6" s="4" t="s">
        <v>4</v>
      </c>
      <c r="B6" s="5">
        <f>SUM(B4:B5)</f>
        <v>83080</v>
      </c>
      <c r="C6" s="6">
        <f>SUM(C4:C5)</f>
        <v>10000</v>
      </c>
      <c r="D6" s="7">
        <f>B6+C6</f>
        <v>93080</v>
      </c>
      <c r="E6" s="170">
        <f>SUM(E4:E5)</f>
        <v>81806.09</v>
      </c>
    </row>
    <row r="7" spans="1:5" ht="41.25" customHeight="1" x14ac:dyDescent="0.25">
      <c r="A7" s="317" t="s">
        <v>84</v>
      </c>
      <c r="B7" s="317"/>
      <c r="C7" s="317"/>
      <c r="D7" s="317"/>
      <c r="E7" s="317"/>
    </row>
    <row r="8" spans="1:5" ht="39" customHeight="1" x14ac:dyDescent="0.25">
      <c r="A8" s="317" t="s">
        <v>133</v>
      </c>
      <c r="B8" s="317"/>
      <c r="C8" s="317"/>
      <c r="D8" s="317"/>
      <c r="E8" s="317"/>
    </row>
    <row r="9" spans="1:5" ht="15.75" customHeight="1" x14ac:dyDescent="0.25">
      <c r="A9" s="318" t="s">
        <v>5</v>
      </c>
      <c r="B9" s="318"/>
      <c r="C9" s="318"/>
      <c r="D9" s="318"/>
      <c r="E9" s="318"/>
    </row>
    <row r="10" spans="1:5" ht="30" customHeight="1" x14ac:dyDescent="0.25">
      <c r="A10" s="319" t="s">
        <v>103</v>
      </c>
      <c r="B10" s="319"/>
      <c r="C10" s="319"/>
      <c r="D10" s="319"/>
      <c r="E10" s="319"/>
    </row>
  </sheetData>
  <mergeCells count="4">
    <mergeCell ref="A7:E7"/>
    <mergeCell ref="A9:E9"/>
    <mergeCell ref="A10:E10"/>
    <mergeCell ref="A8:E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90" zoomScaleNormal="90" workbookViewId="0">
      <selection activeCell="F12" sqref="F12"/>
    </sheetView>
  </sheetViews>
  <sheetFormatPr baseColWidth="10" defaultRowHeight="15" x14ac:dyDescent="0.25"/>
  <cols>
    <col min="3" max="3" width="26.7109375" customWidth="1"/>
    <col min="4" max="7" width="9.140625" customWidth="1"/>
  </cols>
  <sheetData>
    <row r="1" spans="1:12" s="73" customFormat="1" x14ac:dyDescent="0.25">
      <c r="A1" s="72" t="s">
        <v>169</v>
      </c>
    </row>
    <row r="2" spans="1:12" ht="15.75" thickBot="1" x14ac:dyDescent="0.3"/>
    <row r="3" spans="1:12" ht="36.75" thickBot="1" x14ac:dyDescent="0.3">
      <c r="A3" s="326"/>
      <c r="B3" s="327"/>
      <c r="C3" s="327"/>
      <c r="D3" s="171">
        <v>2018</v>
      </c>
      <c r="E3" s="171">
        <v>2019</v>
      </c>
      <c r="F3" s="171">
        <v>2020</v>
      </c>
      <c r="G3" s="172" t="s">
        <v>105</v>
      </c>
    </row>
    <row r="4" spans="1:12" ht="30" customHeight="1" x14ac:dyDescent="0.25">
      <c r="A4" s="328" t="s">
        <v>10</v>
      </c>
      <c r="B4" s="331" t="s">
        <v>136</v>
      </c>
      <c r="C4" s="262" t="s">
        <v>2</v>
      </c>
      <c r="D4" s="263">
        <v>130516</v>
      </c>
      <c r="E4" s="263">
        <v>94642</v>
      </c>
      <c r="F4" s="263">
        <v>77294.09</v>
      </c>
      <c r="G4" s="264">
        <f>(F4/E4-1)*100</f>
        <v>-18.330033177658965</v>
      </c>
      <c r="H4" s="98"/>
    </row>
    <row r="5" spans="1:12" ht="21" customHeight="1" x14ac:dyDescent="0.25">
      <c r="A5" s="329"/>
      <c r="B5" s="332"/>
      <c r="C5" s="265" t="s">
        <v>11</v>
      </c>
      <c r="D5" s="266">
        <v>72986</v>
      </c>
      <c r="E5" s="266">
        <v>59164</v>
      </c>
      <c r="F5" s="266">
        <v>46767.78</v>
      </c>
      <c r="G5" s="267">
        <f t="shared" ref="G5:G17" si="0">(F5/E5-1)*100</f>
        <v>-20.952302075586505</v>
      </c>
      <c r="H5" s="98"/>
    </row>
    <row r="6" spans="1:12" ht="16.5" customHeight="1" x14ac:dyDescent="0.25">
      <c r="A6" s="329"/>
      <c r="B6" s="332"/>
      <c r="C6" s="265" t="s">
        <v>12</v>
      </c>
      <c r="D6" s="266">
        <v>57530</v>
      </c>
      <c r="E6" s="266">
        <v>35478</v>
      </c>
      <c r="F6" s="266">
        <v>30526.31</v>
      </c>
      <c r="G6" s="267">
        <f t="shared" si="0"/>
        <v>-13.957071988274416</v>
      </c>
      <c r="H6" s="98"/>
    </row>
    <row r="7" spans="1:12" ht="22.5" customHeight="1" x14ac:dyDescent="0.25">
      <c r="A7" s="329"/>
      <c r="B7" s="332"/>
      <c r="C7" s="278" t="s">
        <v>144</v>
      </c>
      <c r="D7" s="279">
        <v>20889</v>
      </c>
      <c r="E7" s="279">
        <v>18905</v>
      </c>
      <c r="F7" s="279">
        <v>17843.080000000002</v>
      </c>
      <c r="G7" s="280">
        <f t="shared" si="0"/>
        <v>-5.617138323194915</v>
      </c>
      <c r="H7" s="98"/>
    </row>
    <row r="8" spans="1:12" ht="24.95" customHeight="1" x14ac:dyDescent="0.25">
      <c r="A8" s="330"/>
      <c r="B8" s="333"/>
      <c r="C8" s="268" t="s">
        <v>13</v>
      </c>
      <c r="D8" s="263">
        <v>128149</v>
      </c>
      <c r="E8" s="263">
        <v>83464</v>
      </c>
      <c r="F8" s="263">
        <v>65092.86</v>
      </c>
      <c r="G8" s="264">
        <f t="shared" si="0"/>
        <v>-22.010854979392313</v>
      </c>
      <c r="H8" s="98"/>
      <c r="I8" s="106"/>
      <c r="J8" s="106"/>
      <c r="K8" s="106"/>
      <c r="L8" s="106"/>
    </row>
    <row r="9" spans="1:12" ht="24.95" customHeight="1" x14ac:dyDescent="0.25">
      <c r="A9" s="334" t="s">
        <v>15</v>
      </c>
      <c r="B9" s="336" t="s">
        <v>104</v>
      </c>
      <c r="C9" s="269" t="s">
        <v>2</v>
      </c>
      <c r="D9" s="270">
        <v>3918</v>
      </c>
      <c r="E9" s="270">
        <v>4436</v>
      </c>
      <c r="F9" s="270">
        <v>4512</v>
      </c>
      <c r="G9" s="271">
        <f t="shared" si="0"/>
        <v>1.7132551848512145</v>
      </c>
      <c r="H9" s="98"/>
      <c r="I9" s="106"/>
      <c r="J9" s="106"/>
      <c r="K9" s="106"/>
      <c r="L9" s="106"/>
    </row>
    <row r="10" spans="1:12" ht="24.95" customHeight="1" x14ac:dyDescent="0.25">
      <c r="A10" s="329"/>
      <c r="B10" s="332"/>
      <c r="C10" s="265" t="s">
        <v>11</v>
      </c>
      <c r="D10" s="266">
        <v>3710</v>
      </c>
      <c r="E10" s="266">
        <v>4262</v>
      </c>
      <c r="F10" s="266">
        <v>4361</v>
      </c>
      <c r="G10" s="267">
        <f t="shared" si="0"/>
        <v>2.3228531206006542</v>
      </c>
      <c r="H10" s="98"/>
      <c r="I10" s="106"/>
      <c r="J10" s="106"/>
      <c r="K10" s="106"/>
      <c r="L10" s="106"/>
    </row>
    <row r="11" spans="1:12" ht="24.95" customHeight="1" x14ac:dyDescent="0.25">
      <c r="A11" s="329"/>
      <c r="B11" s="332"/>
      <c r="C11" s="265" t="s">
        <v>12</v>
      </c>
      <c r="D11" s="266">
        <v>208</v>
      </c>
      <c r="E11" s="266">
        <v>174</v>
      </c>
      <c r="F11" s="266">
        <v>151</v>
      </c>
      <c r="G11" s="267">
        <f t="shared" si="0"/>
        <v>-13.218390804597702</v>
      </c>
      <c r="H11" s="98"/>
      <c r="I11" s="106"/>
      <c r="J11" s="106"/>
      <c r="K11" s="106"/>
      <c r="L11" s="106"/>
    </row>
    <row r="12" spans="1:12" ht="24.95" customHeight="1" x14ac:dyDescent="0.25">
      <c r="A12" s="329"/>
      <c r="B12" s="332"/>
      <c r="C12" s="278" t="s">
        <v>144</v>
      </c>
      <c r="D12" s="279">
        <v>1086</v>
      </c>
      <c r="E12" s="279">
        <v>1116</v>
      </c>
      <c r="F12" s="279">
        <v>2285</v>
      </c>
      <c r="G12" s="280">
        <f t="shared" si="0"/>
        <v>104.74910394265234</v>
      </c>
      <c r="H12" s="98"/>
      <c r="I12" s="106"/>
      <c r="J12" s="106"/>
      <c r="K12" s="106"/>
      <c r="L12" s="106"/>
    </row>
    <row r="13" spans="1:12" ht="15.75" thickBot="1" x14ac:dyDescent="0.3">
      <c r="A13" s="335"/>
      <c r="B13" s="337"/>
      <c r="C13" s="268" t="s">
        <v>13</v>
      </c>
      <c r="D13" s="263">
        <v>9626</v>
      </c>
      <c r="E13" s="263">
        <v>3744</v>
      </c>
      <c r="F13" s="263">
        <v>3760</v>
      </c>
      <c r="G13" s="264">
        <f t="shared" si="0"/>
        <v>0.42735042735042583</v>
      </c>
      <c r="H13" s="98"/>
    </row>
    <row r="14" spans="1:12" x14ac:dyDescent="0.25">
      <c r="A14" s="320" t="s">
        <v>4</v>
      </c>
      <c r="B14" s="321"/>
      <c r="C14" s="272" t="s">
        <v>2</v>
      </c>
      <c r="D14" s="273">
        <f t="shared" ref="D14:F16" si="1">D4+D9</f>
        <v>134434</v>
      </c>
      <c r="E14" s="273">
        <f t="shared" si="1"/>
        <v>99078</v>
      </c>
      <c r="F14" s="273">
        <f t="shared" si="1"/>
        <v>81806.09</v>
      </c>
      <c r="G14" s="274">
        <f t="shared" si="0"/>
        <v>-17.432638930943302</v>
      </c>
      <c r="H14" s="98"/>
    </row>
    <row r="15" spans="1:12" x14ac:dyDescent="0.25">
      <c r="A15" s="322"/>
      <c r="B15" s="323"/>
      <c r="C15" s="265" t="s">
        <v>11</v>
      </c>
      <c r="D15" s="266">
        <f t="shared" si="1"/>
        <v>76696</v>
      </c>
      <c r="E15" s="266">
        <f t="shared" si="1"/>
        <v>63426</v>
      </c>
      <c r="F15" s="266">
        <f t="shared" si="1"/>
        <v>51128.78</v>
      </c>
      <c r="G15" s="267">
        <f t="shared" si="0"/>
        <v>-19.388295020969316</v>
      </c>
      <c r="H15" s="98"/>
    </row>
    <row r="16" spans="1:12" x14ac:dyDescent="0.25">
      <c r="A16" s="322"/>
      <c r="B16" s="323"/>
      <c r="C16" s="265" t="s">
        <v>12</v>
      </c>
      <c r="D16" s="266">
        <f t="shared" si="1"/>
        <v>57738</v>
      </c>
      <c r="E16" s="266">
        <f t="shared" si="1"/>
        <v>35652</v>
      </c>
      <c r="F16" s="266">
        <f t="shared" si="1"/>
        <v>30677.31</v>
      </c>
      <c r="G16" s="267">
        <f t="shared" si="0"/>
        <v>-13.95346684617973</v>
      </c>
      <c r="H16" s="98"/>
    </row>
    <row r="17" spans="1:7" ht="15.75" thickBot="1" x14ac:dyDescent="0.3">
      <c r="A17" s="324"/>
      <c r="B17" s="325"/>
      <c r="C17" s="275" t="s">
        <v>13</v>
      </c>
      <c r="D17" s="276">
        <f>D8+D13</f>
        <v>137775</v>
      </c>
      <c r="E17" s="276">
        <f t="shared" ref="E17:F17" si="2">E8+E13</f>
        <v>87208</v>
      </c>
      <c r="F17" s="276">
        <f t="shared" si="2"/>
        <v>68852.86</v>
      </c>
      <c r="G17" s="277">
        <f t="shared" si="0"/>
        <v>-21.047541509953216</v>
      </c>
    </row>
    <row r="19" spans="1:7" x14ac:dyDescent="0.25">
      <c r="A19" s="1" t="s">
        <v>137</v>
      </c>
      <c r="B19" s="1"/>
      <c r="C19" s="1"/>
      <c r="D19" s="1"/>
      <c r="E19" s="1"/>
      <c r="F19" s="1"/>
    </row>
    <row r="20" spans="1:7" x14ac:dyDescent="0.25">
      <c r="A20" s="1" t="s">
        <v>5</v>
      </c>
      <c r="B20" s="1"/>
      <c r="C20" s="1"/>
      <c r="D20" s="1"/>
      <c r="E20" s="1"/>
      <c r="F20" s="1"/>
    </row>
    <row r="21" spans="1:7" x14ac:dyDescent="0.25">
      <c r="A21" s="1" t="s">
        <v>16</v>
      </c>
      <c r="B21" s="1"/>
      <c r="C21" s="1"/>
      <c r="D21" s="1"/>
      <c r="E21" s="1"/>
      <c r="F21" s="1"/>
    </row>
  </sheetData>
  <mergeCells count="6">
    <mergeCell ref="A14:B17"/>
    <mergeCell ref="A3:C3"/>
    <mergeCell ref="A4:A8"/>
    <mergeCell ref="B4:B8"/>
    <mergeCell ref="A9:A13"/>
    <mergeCell ref="B9:B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Lisez-moi</vt:lpstr>
      <vt:lpstr>Graphique 1</vt:lpstr>
      <vt:lpstr>Tableau 1</vt:lpstr>
      <vt:lpstr>Graphique 2</vt:lpstr>
      <vt:lpstr>Tableau 2</vt:lpstr>
      <vt:lpstr>Tableau 3</vt:lpstr>
      <vt:lpstr>Tableau 4</vt:lpstr>
      <vt:lpstr>Tableau 5</vt:lpstr>
      <vt:lpstr>Tableau 6</vt:lpstr>
      <vt:lpstr>Tableau 7</vt:lpstr>
      <vt:lpstr>Tableau 8</vt:lpstr>
      <vt:lpstr>Tableau 9</vt:lpstr>
      <vt:lpstr>Tableau 10</vt:lpstr>
      <vt:lpstr>Tableau 11</vt:lpstr>
      <vt:lpstr>Graphique 3</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MOURLOT, Lisa (DARES)</dc:creator>
  <cp:lastModifiedBy>DEMEULENAERE, Laurence (DARES)</cp:lastModifiedBy>
  <dcterms:created xsi:type="dcterms:W3CDTF">2019-09-02T09:51:19Z</dcterms:created>
  <dcterms:modified xsi:type="dcterms:W3CDTF">2021-10-05T10:27:32Z</dcterms:modified>
</cp:coreProperties>
</file>