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65" windowWidth="13335" windowHeight="9435" tabRatio="891" activeTab="0"/>
  </bookViews>
  <sheets>
    <sheet name="Graphique 1" sheetId="1" r:id="rId1"/>
    <sheet name="Graphique 2" sheetId="2" r:id="rId2"/>
    <sheet name="Tableau 1" sheetId="3" r:id="rId3"/>
    <sheet name="Carte 1" sheetId="4" r:id="rId4"/>
    <sheet name="Graphique 3" sheetId="5" r:id="rId5"/>
    <sheet name="Tableau 2" sheetId="6" r:id="rId6"/>
    <sheet name="Tableau 3" sheetId="7" r:id="rId7"/>
    <sheet name="Tableau 4" sheetId="8" r:id="rId8"/>
    <sheet name="Encadré 1 - Tableau A" sheetId="9" r:id="rId9"/>
    <sheet name="Encadré 1 - Tableau B" sheetId="10" r:id="rId10"/>
    <sheet name="Encadré 1 - Tableau C" sheetId="11" r:id="rId11"/>
  </sheets>
  <externalReferences>
    <externalReference r:id="rId14"/>
  </externalReferences>
  <definedNames>
    <definedName name="Truc2">'[1]Truc2'!$A$1:$C$49</definedName>
  </definedNames>
  <calcPr fullCalcOnLoad="1"/>
</workbook>
</file>

<file path=xl/sharedStrings.xml><?xml version="1.0" encoding="utf-8"?>
<sst xmlns="http://schemas.openxmlformats.org/spreadsheetml/2006/main" count="393" uniqueCount="314">
  <si>
    <t>Année</t>
  </si>
  <si>
    <t>Unédic</t>
  </si>
  <si>
    <t>En millions d’euros</t>
  </si>
  <si>
    <t>&lt;= 250 salariés</t>
  </si>
  <si>
    <t>(8)=(6)/(3)</t>
  </si>
  <si>
    <t>(7)=(3)-(6)</t>
  </si>
  <si>
    <t>(6)</t>
  </si>
  <si>
    <t>(5)=(4)/(2)-1</t>
  </si>
  <si>
    <t>(4)</t>
  </si>
  <si>
    <t>(3)</t>
  </si>
  <si>
    <t>(2)</t>
  </si>
  <si>
    <t>(1)</t>
  </si>
  <si>
    <t>Taille de l’entreprise</t>
  </si>
  <si>
    <t>T1 2007</t>
  </si>
  <si>
    <t>T2 2007</t>
  </si>
  <si>
    <t>T3 2007</t>
  </si>
  <si>
    <t>T4 2007</t>
  </si>
  <si>
    <t>T1 2008</t>
  </si>
  <si>
    <t>T2 2008</t>
  </si>
  <si>
    <t>T3 2008</t>
  </si>
  <si>
    <t>T4 2008</t>
  </si>
  <si>
    <t>T1 2009</t>
  </si>
  <si>
    <t>T2 2009</t>
  </si>
  <si>
    <t>T3 2009</t>
  </si>
  <si>
    <t>T4 2009</t>
  </si>
  <si>
    <t>T1 2010</t>
  </si>
  <si>
    <t>T2 2010</t>
  </si>
  <si>
    <t>T3 2010</t>
  </si>
  <si>
    <t>T4 2010</t>
  </si>
  <si>
    <t>T1 2011</t>
  </si>
  <si>
    <t>T2 2011</t>
  </si>
  <si>
    <t>T3 2011</t>
  </si>
  <si>
    <t>T4 2011</t>
  </si>
  <si>
    <t>T1 2012</t>
  </si>
  <si>
    <t>T2 2012</t>
  </si>
  <si>
    <t>T3 2012</t>
  </si>
  <si>
    <t>T4 2012</t>
  </si>
  <si>
    <t>T1 2013</t>
  </si>
  <si>
    <t>T2 2013</t>
  </si>
  <si>
    <t>T3 2013</t>
  </si>
  <si>
    <t>T4 2013</t>
  </si>
  <si>
    <t>T1 2014</t>
  </si>
  <si>
    <t>T2 2014</t>
  </si>
  <si>
    <t>T3 2014</t>
  </si>
  <si>
    <t>T4 2014</t>
  </si>
  <si>
    <t>T1 2015</t>
  </si>
  <si>
    <t>T2 2015</t>
  </si>
  <si>
    <t>T3 2015</t>
  </si>
  <si>
    <t>* Il s'agit du nombre de salariés en activité partielle en moyenne par mois sur le trimestre.</t>
  </si>
  <si>
    <t>001</t>
  </si>
  <si>
    <t>002</t>
  </si>
  <si>
    <t>003</t>
  </si>
  <si>
    <t>004</t>
  </si>
  <si>
    <t>005</t>
  </si>
  <si>
    <t>006</t>
  </si>
  <si>
    <t>007</t>
  </si>
  <si>
    <t>008</t>
  </si>
  <si>
    <t>009</t>
  </si>
  <si>
    <t>010</t>
  </si>
  <si>
    <t>011</t>
  </si>
  <si>
    <t>012</t>
  </si>
  <si>
    <t>013</t>
  </si>
  <si>
    <t>014</t>
  </si>
  <si>
    <t>015</t>
  </si>
  <si>
    <t>016</t>
  </si>
  <si>
    <t>017</t>
  </si>
  <si>
    <t>018</t>
  </si>
  <si>
    <t>019</t>
  </si>
  <si>
    <t>021</t>
  </si>
  <si>
    <t>022</t>
  </si>
  <si>
    <t>023</t>
  </si>
  <si>
    <t>024</t>
  </si>
  <si>
    <t>025</t>
  </si>
  <si>
    <t>026</t>
  </si>
  <si>
    <t>027</t>
  </si>
  <si>
    <t>028</t>
  </si>
  <si>
    <t>029</t>
  </si>
  <si>
    <t>02A</t>
  </si>
  <si>
    <t>02B</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</si>
  <si>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</si>
  <si>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</si>
  <si>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</si>
  <si>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</si>
  <si>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</si>
  <si>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</si>
  <si>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</si>
  <si>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</si>
  <si>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</si>
  <si>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</si>
  <si>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</si>
  <si>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</si>
  <si>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</si>
  <si>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</si>
  <si>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</si>
  <si>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</si>
  <si>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</si>
  <si>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</si>
  <si>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</si>
  <si>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</si>
  <si>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</si>
  <si>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</si>
  <si>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</si>
  <si>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</si>
  <si>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</si>
  <si>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</si>
  <si>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</si>
  <si>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</si>
  <si>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</si>
  <si>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</si>
  <si>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</si>
  <si>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</si>
  <si>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</si>
  <si>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</si>
  <si>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</si>
  <si>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</si>
  <si>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</si>
  <si>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</si>
  <si>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</si>
  <si>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</si>
  <si>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</si>
  <si>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</si>
  <si>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</si>
  <si>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</si>
  <si>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</si>
  <si>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</si>
  <si>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</si>
  <si>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</si>
  <si>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</si>
  <si>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</si>
  <si>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</si>
  <si>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</si>
  <si>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</si>
  <si>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</si>
  <si>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</si>
  <si>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</si>
  <si>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</si>
  <si>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</si>
  <si>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</si>
  <si>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</si>
  <si>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</si>
  <si>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</si>
  <si>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</si>
  <si>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</si>
  <si>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</si>
  <si>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</si>
  <si>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971</t>
  </si>
  <si>
    <t>972</t>
  </si>
  <si>
    <t>973</t>
  </si>
  <si>
    <t>974</t>
  </si>
  <si>
    <t>Trimestre</t>
  </si>
  <si>
    <t>Département</t>
  </si>
  <si>
    <t>Activité partielle par département en 2015</t>
  </si>
  <si>
    <t>Heures</t>
  </si>
  <si>
    <t>Part</t>
  </si>
  <si>
    <t>Demandes autorisées en 2015 ayant donné lieu à consommation</t>
  </si>
  <si>
    <t>Conjoncture économique</t>
  </si>
  <si>
    <t>Difficultés d'approvisionnement</t>
  </si>
  <si>
    <t>Sinistre et intempéries de caractère exceptionnel</t>
  </si>
  <si>
    <t>Autre circonstance exceptionnelle</t>
  </si>
  <si>
    <t>Transformation, modernisation, restructuration</t>
  </si>
  <si>
    <t>En heures par mois</t>
  </si>
  <si>
    <t>Tableau 2</t>
  </si>
  <si>
    <t>Secteur d'activité de l'établissement</t>
  </si>
  <si>
    <t>Taille de l'établissement</t>
  </si>
  <si>
    <t>Ensemble</t>
  </si>
  <si>
    <t>Agriculture………………………………..</t>
  </si>
  <si>
    <t>Industrie…………………………………..</t>
  </si>
  <si>
    <t>Construction………………………………</t>
  </si>
  <si>
    <t>Services……………………………………</t>
  </si>
  <si>
    <t>Moins de 20 salariés………………………</t>
  </si>
  <si>
    <t>De 20 à 49 salariés……………………….</t>
  </si>
  <si>
    <t>De 50 à 249 salariés………………………</t>
  </si>
  <si>
    <t>250 salariés ou plus………………………</t>
  </si>
  <si>
    <t>Ensemble…………………………………</t>
  </si>
  <si>
    <t>Nombre d'heures chômées par salarié*</t>
  </si>
  <si>
    <t>13 mois ou plus</t>
  </si>
  <si>
    <t>En 2015 uniquement</t>
  </si>
  <si>
    <t>Récurrence de l'activité partielle entre 2013 et 2015</t>
  </si>
  <si>
    <t>En %</t>
  </si>
  <si>
    <t>Tableau 3</t>
  </si>
  <si>
    <t>Tableau A</t>
  </si>
  <si>
    <t>L’activité partielle en 2015</t>
  </si>
  <si>
    <t>Champ</t>
  </si>
  <si>
    <t>Tous les salariés d’établissements confrontés à des difficultés temporaires</t>
  </si>
  <si>
    <t>Conditions</t>
  </si>
  <si>
    <t>Durée maximale d’activité partielle de 6 mois (renouvelables)</t>
  </si>
  <si>
    <t>Entreprises de 250 salariés ou moins</t>
  </si>
  <si>
    <t>Engagements de l’employeur</t>
  </si>
  <si>
    <t>Tableau B</t>
  </si>
  <si>
    <t>Perte de revenu net pour le salarié pour une heure chômée (en %)</t>
  </si>
  <si>
    <t>Taux de prise en charge par l’État et l’Unédic (en %)</t>
  </si>
  <si>
    <t>Tableau C</t>
  </si>
  <si>
    <t>Date d’entrée en vigueur</t>
  </si>
  <si>
    <t>Évolution de la réglementation</t>
  </si>
  <si>
    <r>
      <t>1</t>
    </r>
    <r>
      <rPr>
        <vertAlign val="superscript"/>
        <sz val="10"/>
        <color indexed="8"/>
        <rFont val="Times New Roman"/>
        <family val="1"/>
      </rPr>
      <t>er</t>
    </r>
    <r>
      <rPr>
        <sz val="10"/>
        <color indexed="8"/>
        <rFont val="Times New Roman"/>
        <family val="1"/>
      </rPr>
      <t xml:space="preserve"> janvier 2009</t>
    </r>
  </si>
  <si>
    <r>
      <t>1</t>
    </r>
    <r>
      <rPr>
        <vertAlign val="superscript"/>
        <sz val="10"/>
        <color indexed="8"/>
        <rFont val="Times New Roman"/>
        <family val="1"/>
      </rPr>
      <t>er</t>
    </r>
    <r>
      <rPr>
        <sz val="10"/>
        <color indexed="8"/>
        <rFont val="Times New Roman"/>
        <family val="1"/>
      </rPr>
      <t xml:space="preserve"> mai 2009</t>
    </r>
  </si>
  <si>
    <r>
      <t>1</t>
    </r>
    <r>
      <rPr>
        <vertAlign val="superscript"/>
        <sz val="10"/>
        <color indexed="8"/>
        <rFont val="Times New Roman"/>
        <family val="1"/>
      </rPr>
      <t>er</t>
    </r>
    <r>
      <rPr>
        <sz val="10"/>
        <color indexed="8"/>
        <rFont val="Times New Roman"/>
        <family val="1"/>
      </rPr>
      <t xml:space="preserve"> janvier 2010</t>
    </r>
  </si>
  <si>
    <r>
      <t>1</t>
    </r>
    <r>
      <rPr>
        <vertAlign val="superscript"/>
        <sz val="10"/>
        <color indexed="8"/>
        <rFont val="Times New Roman"/>
        <family val="1"/>
      </rPr>
      <t>er</t>
    </r>
    <r>
      <rPr>
        <sz val="10"/>
        <color indexed="8"/>
        <rFont val="Times New Roman"/>
        <family val="1"/>
      </rPr>
      <t xml:space="preserve"> janvier 2011</t>
    </r>
  </si>
  <si>
    <r>
      <t>1</t>
    </r>
    <r>
      <rPr>
        <vertAlign val="superscript"/>
        <sz val="10"/>
        <color indexed="8"/>
        <rFont val="Times New Roman"/>
        <family val="1"/>
      </rPr>
      <t>er</t>
    </r>
    <r>
      <rPr>
        <sz val="10"/>
        <color indexed="8"/>
        <rFont val="Times New Roman"/>
        <family val="1"/>
      </rPr>
      <t xml:space="preserve"> mars 2012</t>
    </r>
  </si>
  <si>
    <t>Suppression de la demande d’autorisation préalable</t>
  </si>
  <si>
    <t>Abaissement de 3 à 2 mois de la durée minimale des conventions d’APLD</t>
  </si>
  <si>
    <r>
      <t>1</t>
    </r>
    <r>
      <rPr>
        <vertAlign val="superscript"/>
        <sz val="10"/>
        <color indexed="8"/>
        <rFont val="Times New Roman"/>
        <family val="1"/>
      </rPr>
      <t>er</t>
    </r>
    <r>
      <rPr>
        <sz val="10"/>
        <color indexed="8"/>
        <rFont val="Times New Roman"/>
        <family val="1"/>
      </rPr>
      <t xml:space="preserve"> novembre 2012</t>
    </r>
  </si>
  <si>
    <t>Rétablissement de la demande d’autorisation préalable</t>
  </si>
  <si>
    <r>
      <t>1</t>
    </r>
    <r>
      <rPr>
        <vertAlign val="superscript"/>
        <sz val="10"/>
        <color indexed="8"/>
        <rFont val="Times New Roman"/>
        <family val="1"/>
      </rPr>
      <t>er</t>
    </r>
    <r>
      <rPr>
        <sz val="10"/>
        <color indexed="8"/>
        <rFont val="Times New Roman"/>
        <family val="1"/>
      </rPr>
      <t xml:space="preserve"> juillet 2013</t>
    </r>
  </si>
  <si>
    <r>
      <t>1</t>
    </r>
    <r>
      <rPr>
        <vertAlign val="superscript"/>
        <sz val="10"/>
        <color indexed="8"/>
        <rFont val="Times New Roman"/>
        <family val="1"/>
      </rPr>
      <t>er</t>
    </r>
    <r>
      <rPr>
        <sz val="10"/>
        <color indexed="8"/>
        <rFont val="Times New Roman"/>
        <family val="1"/>
      </rPr>
      <t xml:space="preserve"> octobre 2014</t>
    </r>
  </si>
  <si>
    <t>Dématérialisation de la procédure de mise en activité partielle</t>
  </si>
  <si>
    <t>Heures chômées au titre de l’activité partielle</t>
  </si>
  <si>
    <t>Nombre</t>
  </si>
  <si>
    <t>(en %)</t>
  </si>
  <si>
    <t>(en milliers d’heures)</t>
  </si>
  <si>
    <t xml:space="preserve">(en %) </t>
  </si>
  <si>
    <t>Tableau 1</t>
  </si>
  <si>
    <t>Recours à l'activité partielle* selon le secteur d'activité et la taille de l'établissement</t>
  </si>
  <si>
    <t>Données brutes</t>
  </si>
  <si>
    <t>* Un établissement a recours à l'activité partielle une année s'il consomme au moins une heure d'activité partielle au cours de cette année.</t>
  </si>
  <si>
    <t>** Y compris la fabrication de produits métalliques à l'exception des machines et des équipements.</t>
  </si>
  <si>
    <t>T4 2015</t>
  </si>
  <si>
    <t>Taux de croissance du PIB (axe de droite, échelle inversée)</t>
  </si>
  <si>
    <t>* Le PIB est en volume aux prix de l'année précédente chaînés.</t>
  </si>
  <si>
    <t>Réduction horaire de tout l'établissement</t>
  </si>
  <si>
    <t>Réduction horaire d'une partie de l'établissement</t>
  </si>
  <si>
    <t>Fermeture temporaire de tout l'établissement</t>
  </si>
  <si>
    <t>Fermeture temporaire d'une partie de l'établissement</t>
  </si>
  <si>
    <t>État</t>
  </si>
  <si>
    <t>Allocation horaire versée par l’État et l’Unédic à l’employeur</t>
  </si>
  <si>
    <t>Reste à charge de l’employeur</t>
  </si>
  <si>
    <t>Allocation horaire d'activité partielle</t>
  </si>
  <si>
    <t>Revalorisation de l’allocation horaire d’activité partielle d’un euro</t>
  </si>
  <si>
    <t>Indemnité horaire brute versée par l’employeur aux salariés</t>
  </si>
  <si>
    <t>Salaire horaire brut</t>
  </si>
  <si>
    <t>Salaire horaire net</t>
  </si>
  <si>
    <t>Indemnité horaire brute d’activité partielle</t>
  </si>
  <si>
    <t>Indemnité horaire nette d’activité partielle</t>
  </si>
  <si>
    <t>Entreprises de 251 salariés ou plus</t>
  </si>
  <si>
    <t>&gt;= 251 salariés</t>
  </si>
  <si>
    <t>Heures chômées au titre de l'activité partielle (axe de gauche, en millions)</t>
  </si>
  <si>
    <t>2014 / 2015</t>
  </si>
  <si>
    <t>Évolution</t>
  </si>
  <si>
    <t>* Rapport entre le nombre d'heures chômées au titre de l'activité partielle et le nombre de salariés concernés.</t>
  </si>
  <si>
    <t>* Un établissement a recours à l'activité partielle pendant 1 mois s'il consomme au moins une heure d'activité partielle au cours de ce mois.</t>
  </si>
  <si>
    <t>Durée cumulée de recours* à l'activité partielle entre 2013 et 2015</t>
  </si>
  <si>
    <t>1 à 3 mois</t>
  </si>
  <si>
    <t>4 à 6 mois</t>
  </si>
  <si>
    <t>7 à 12 mois</t>
  </si>
  <si>
    <t>En 2013, 2014 et 2015</t>
  </si>
  <si>
    <t>OU</t>
  </si>
  <si>
    <t>En 2013 et 2015</t>
  </si>
  <si>
    <t xml:space="preserve">En 2014 et 2015 </t>
  </si>
  <si>
    <t>Durée et récurrence du recours à l'activité partielle entre 2013 et 2015</t>
  </si>
  <si>
    <t xml:space="preserve">Dont: </t>
  </si>
  <si>
    <t>Montant selon la taille (en euros)</t>
  </si>
  <si>
    <t>En euros</t>
  </si>
  <si>
    <t>Principales évolutions de la réglementation de l'activité partielle depuis 2009</t>
  </si>
  <si>
    <t>Augmentation de la durée maximale de mise en activité partielle totale de 4 à 6 semaines consécutives</t>
  </si>
  <si>
    <t>Revalorisation de l’allocation horaire d’activité partielle de 2,44 à 3,84 euros pour les établissements de 250 salariés ou moins et de 2,13 à 3,33 euros pour les établissements de 251 salariés ou plus</t>
  </si>
  <si>
    <r>
      <t>Financement exclusif de l’APLD par l’Unédic dès la 1</t>
    </r>
    <r>
      <rPr>
        <vertAlign val="superscript"/>
        <sz val="10"/>
        <color indexed="8"/>
        <rFont val="Times New Roman"/>
        <family val="1"/>
      </rPr>
      <t>ère</t>
    </r>
    <r>
      <rPr>
        <sz val="10"/>
        <color indexed="8"/>
        <rFont val="Times New Roman"/>
        <family val="1"/>
      </rPr>
      <t xml:space="preserve"> heure (participation fixée à 2,90 euros par heure chômée)</t>
    </r>
  </si>
  <si>
    <t>Impact financier pour le salarié et l’employeur par heure chômée au titre de l'activité partielle, situation en 2015</t>
  </si>
  <si>
    <t>Revalorisation de l'indemnité horaire brute d’activité partielle, relevée de 50 à 60 % du salaire horaire brut et dont le plancher est augmenté de 4,42 à 6,84 euros</t>
  </si>
  <si>
    <t>Élargissement du champ des actions de formation à tout type de formation, que celles-ci soient à visée qualifiante ou non, sans limitation de durée pendant l’APLD et indemnité horaire brute portée à 100 % du salaire horaire net en cas de formation</t>
  </si>
  <si>
    <t>1 Smic*</t>
  </si>
  <si>
    <t>1,5 Smic**</t>
  </si>
  <si>
    <t>2 Smic**</t>
  </si>
  <si>
    <t>* Les indemnités horaire brute et nette d'activité partielle incluent, en plus de l'allocation d'activité partielle, l'allocation complémentaire relative à la RMM, qui est intégralement à la charge de l'employeur.</t>
  </si>
  <si>
    <t>** Les indemnités horaire brute et nette d'activité partielle n'incluent pas l'allocation complémentaire relative à la RMM.</t>
  </si>
  <si>
    <t>Les montants consommés à la charge de l'État et de l'Unédic en 2014 et 2015 sont issus de l'Extranet. La différence entre le montant consommé total et ces montants constitue le montant consommé issu de Sinapse.</t>
  </si>
  <si>
    <t>Nombre moyen mensuel de salariés en activité partielle (axe de gauche, en milliers)</t>
  </si>
  <si>
    <t>Champ : France entière.</t>
  </si>
  <si>
    <t>Sources : Insee (comptes nationaux trimestriels, base 2010) ; DGEFP (Sinapse) et ASP (Extranet) ; calculs Dares.</t>
  </si>
  <si>
    <t>Salariés* et établissements** en activité partielle</t>
  </si>
  <si>
    <t>Sources : DGEFP (Sinapse) et ASP (Extranet) ; calculs Dares.</t>
  </si>
  <si>
    <t>Industrie……………………………………………………..</t>
  </si>
  <si>
    <t>Agriculture…………………………………………………..</t>
  </si>
  <si>
    <t>Construction………………………………………..………</t>
  </si>
  <si>
    <t>Services……………………………………………………</t>
  </si>
  <si>
    <t>Moins de 20 salariés……………………...………………</t>
  </si>
  <si>
    <t>De 20 à 49 salariés……………………………..………</t>
  </si>
  <si>
    <t>De 50 à 249 salariés……………………………………...…</t>
  </si>
  <si>
    <t>250 salariés ou plus………………………………………</t>
  </si>
  <si>
    <t>Ensemble…………………………………….…………….</t>
  </si>
  <si>
    <t>Nombre moyen mensuel d'établissements ayant recours à l'activité partielle (axe de droite, en milliers)</t>
  </si>
  <si>
    <t>L'Extranet permet de faire la distinction entre les montants consommés à la charge de l’État et de l'Unédic à partir d'octobre 2014. Avant cette date, Sinapse ne permet pas cette distinction.</t>
  </si>
  <si>
    <t xml:space="preserve">Relèvement du contingent maximal d’heures chômées au titre de l'activité partielle de 600 à 800 heures par an et par salarié (1 000 heures pour certains secteurs) </t>
  </si>
  <si>
    <t>Relèvement du contingent maximal d’heures chômées au titre de l'activité partielle à 1 000 heures par an et par salarié pour l'ensemble des branches</t>
  </si>
  <si>
    <t>Fusion de l’activité partielle « classique » et de l’APLD</t>
  </si>
  <si>
    <t>Contingent maximal d’heures chômées au titre de l’activité partielle de 1 000 heures par an et par salarié</t>
  </si>
  <si>
    <t xml:space="preserve">Avertissement : la somme des effectifs par secteur d'activité n'est pas égale à l'effectif total car le secteur d'activité n'est pas renseigné pour certains établissements. </t>
  </si>
  <si>
    <t>Champ : autorisations au titre de l'activité partielle en 2015 ayant donné lieu à consommation ; France entière.</t>
  </si>
  <si>
    <t>Champ : établissements ayant eu recours à l'activité partielle en 2015 ; France entière.</t>
  </si>
  <si>
    <t xml:space="preserve">Tableau 4 :  Dépenses de l’État et de l’Unédic* au titre de l’activité partielle </t>
  </si>
  <si>
    <t>70  % du salaire horaire brut (100  % du salaire horaire net en cas de formation), avec plancher au Smic horaire net</t>
  </si>
  <si>
    <t>L’entreprise qui a déjà eu recours à l’activité partielle dans les 36 mois précédant sa demande doit souscrire des engagements qui peuvent être : une durée plus longue de maintien dans l’emploi, des actions de formation, des actions en matière de gestion prévisionnelle de l'emploi et des compétences, des actions visant à rétablir la situation économique de l’entreprise… Ces engagements sont négociés en amont de la décision d’autorisation au titre de l'activité partielle. Ils sont modulables et progressifs.</t>
  </si>
  <si>
    <t>Création de l'activité partielle de longue durée (APLD)</t>
  </si>
  <si>
    <t>Activité partielle et croissance (PIB)*</t>
  </si>
  <si>
    <t>Établissements ayant recours à l’activité partielle</t>
  </si>
  <si>
    <t>* Les dépenses de l’État et de l'Unédic correspondent aux montants consommés au titre des années considérées, elles concernent exclusivement l'activité partielle et n'incluent donc pas l'APLD.</t>
  </si>
  <si>
    <t>Transfert du paiement des allocations des Direccte à l'agence de services et de paiements (ASP)</t>
  </si>
  <si>
    <r>
      <t>Lecture : au 1</t>
    </r>
    <r>
      <rPr>
        <vertAlign val="superscript"/>
        <sz val="10"/>
        <color indexed="8"/>
        <rFont val="Times New Roman"/>
        <family val="1"/>
      </rPr>
      <t>er</t>
    </r>
    <r>
      <rPr>
        <sz val="10"/>
        <color indexed="8"/>
        <rFont val="Times New Roman"/>
        <family val="1"/>
      </rPr>
      <t xml:space="preserve"> trimestre 2015, 6,6 millions d'heures ont été chômées au titre de l'activité partielle et le PIB a augmenté de 0,6 %.</t>
    </r>
  </si>
  <si>
    <t>fabrication de produits en caoutchouc / plastique et autres produits minéraux non métalliques…….</t>
  </si>
  <si>
    <t>industrie automobile…………………………………</t>
  </si>
  <si>
    <t>métallurgie**……………………..……...…………..</t>
  </si>
  <si>
    <t xml:space="preserve">services principalement marchands………..……... </t>
  </si>
  <si>
    <t>services administrés…………………………...….....</t>
  </si>
  <si>
    <t>Lecture : le département du Nord regroupe en 2015 au moins 3 % des heures chômées au titre de l'activité partielle en France.</t>
  </si>
  <si>
    <t>** Il s'agit du nombre d'établissements en moyenne par mois sur le trimestre ayant eu recours à au moins une heure d'activité partielle.</t>
  </si>
  <si>
    <r>
      <t>Information : au 1</t>
    </r>
    <r>
      <rPr>
        <vertAlign val="superscript"/>
        <sz val="10"/>
        <color indexed="8"/>
        <rFont val="Times New Roman"/>
        <family val="1"/>
      </rPr>
      <t>er</t>
    </r>
    <r>
      <rPr>
        <sz val="10"/>
        <color indexed="8"/>
        <rFont val="Times New Roman"/>
        <family val="1"/>
      </rPr>
      <t xml:space="preserve"> trimestre 2016, en moyenne mensuelle sur le trimestre, le nombre d’établissements ayant eu recours au dispositif est en légère hausse de 10,5 % par rapport au 4</t>
    </r>
    <r>
      <rPr>
        <vertAlign val="superscript"/>
        <sz val="10"/>
        <color indexed="8"/>
        <rFont val="Times New Roman"/>
        <family val="1"/>
      </rPr>
      <t>e</t>
    </r>
    <r>
      <rPr>
        <sz val="10"/>
        <color indexed="8"/>
        <rFont val="Times New Roman"/>
        <family val="1"/>
      </rPr>
      <t xml:space="preserve"> trimestre 2015. Toutefois, cette évolution est à prendre avec précaution dans la mesure où le recul est insuffisant pour disposer de données suffisamment consolidées au 1</t>
    </r>
    <r>
      <rPr>
        <vertAlign val="superscript"/>
        <sz val="10"/>
        <color indexed="8"/>
        <rFont val="Times New Roman"/>
        <family val="1"/>
      </rPr>
      <t>er</t>
    </r>
    <r>
      <rPr>
        <sz val="10"/>
        <color indexed="8"/>
        <rFont val="Times New Roman"/>
        <family val="1"/>
      </rPr>
      <t xml:space="preserve"> trimestre 2016.</t>
    </r>
  </si>
  <si>
    <t>Graphique 1 :</t>
  </si>
  <si>
    <r>
      <rPr>
        <u val="single"/>
        <sz val="9"/>
        <rFont val="Times New Roman"/>
        <family val="1"/>
      </rPr>
      <t xml:space="preserve">Rappel </t>
    </r>
    <r>
      <rPr>
        <sz val="9"/>
        <rFont val="Times New Roman"/>
        <family val="1"/>
      </rPr>
      <t>: Avant la mise en place de l'Extranet de l'Agence de services et de paiement (ASP), un établissement confronté à des difficultés économiques passagères, avait le choix de recourrir à deux dispositifs pour éviter des licenciements économiques : le chômage partiel et l’APLD. Ils ont été supprimés par l’accord national interprofessionnel du 11 janvier 2013 et remplacés par l’activité partielle permettant une simplification administrative pour l’employeur et une meilleure indemnisation de l’activité partielle pour toutes demandes effectuées depuis le 1</t>
    </r>
    <r>
      <rPr>
        <vertAlign val="superscript"/>
        <sz val="9"/>
        <rFont val="Times New Roman"/>
        <family val="1"/>
      </rPr>
      <t>er</t>
    </r>
    <r>
      <rPr>
        <sz val="9"/>
        <rFont val="Times New Roman"/>
        <family val="1"/>
      </rPr>
      <t xml:space="preserve"> juillet 2013. L’APLD était destinée aux établissements faisant face à un ralentissement durable d’activité. Ces derniers étaient dans l’obligation de réduire la durée du travail de leurs salariés en-deçà de la durée légale. Avant 2012, une convention était donc conclue entre l’État et les branches professionnelles ou les établissements pour une période de trois mois renouvelable par avenant dans la limite de 12 mois. Ensuite, de 2012 à la mise en place d'un dispositif unique d'allocation d'activité partielle en juillet 2013, il était possible de conclure une convention d'APLD d'une durée minimum de deux mois contre trois mois auparavant.</t>
    </r>
  </si>
  <si>
    <t>Graphique 2 :</t>
  </si>
  <si>
    <t xml:space="preserve">Carte 1 : </t>
  </si>
  <si>
    <t>%  d'heures chômées</t>
  </si>
  <si>
    <t>Motif de recours</t>
  </si>
  <si>
    <t>Périmètre de recours</t>
  </si>
  <si>
    <t>-</t>
  </si>
  <si>
    <t>Graphique 3: Motif de recours et périmètre à l'activité partielle en 2015</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</si>
</sst>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62">
    <font>
      <sz val="11"/>
      <color theme="1"/>
      <name val="Calibri"/>
      <family val="2"/>
    </font>
    <font>
      <sz val="11"/>
      <color indexed="8"/>
      <name val="Calibri"/>
      <family val="2"/>
    </font>
    <font>
      <sz val="12"/>
      <color indexed="8"/>
      <name val="Times New Roman"/>
      <family val="1"/>
    </font>
    <font>
      <b/>
      <sz val="12"/>
      <color indexed="8"/>
      <name val="Times New Roman"/>
      <family val="1"/>
    </font>
    <font>
      <sz val="10"/>
      <name val="Arial"/>
      <family val="2"/>
    </font>
    <font>
      <sz val="10"/>
      <color indexed="8"/>
      <name val="Times New Roman"/>
      <family val="1"/>
    </font>
    <font>
      <b/>
      <sz val="10"/>
      <color indexed="8"/>
      <name val="Times New Roman"/>
      <family val="1"/>
    </font>
    <font>
      <sz val="10"/>
      <name val="MS Sans Serif"/>
      <family val="2"/>
    </font>
    <font>
      <sz val="10"/>
      <name val="Times New Roman"/>
      <family val="1"/>
    </font>
    <font>
      <b/>
      <sz val="12"/>
      <name val="Times New Roman"/>
      <family val="1"/>
    </font>
    <font>
      <b/>
      <sz val="10"/>
      <name val="Times New Roman"/>
      <family val="1"/>
    </font>
    <font>
      <b/>
      <sz val="12"/>
      <color indexed="8"/>
      <name val="Calibri"/>
      <family val="2"/>
    </font>
    <font>
      <i/>
      <sz val="10"/>
      <color indexed="8"/>
      <name val="Times New Roman"/>
      <family val="1"/>
    </font>
    <font>
      <vertAlign val="superscript"/>
      <sz val="10"/>
      <color indexed="8"/>
      <name val="Times New Roman"/>
      <family val="1"/>
    </font>
    <font>
      <i/>
      <sz val="10"/>
      <name val="Times New Roman"/>
      <family val="1"/>
    </font>
    <font>
      <sz val="9"/>
      <name val="Times New Roman"/>
      <family val="1"/>
    </font>
    <font>
      <u val="single"/>
      <sz val="9"/>
      <name val="Times New Roman"/>
      <family val="1"/>
    </font>
    <font>
      <vertAlign val="superscript"/>
      <sz val="9"/>
      <name val="Times New Roman"/>
      <family val="1"/>
    </font>
    <font>
      <sz val="9"/>
      <name val="Calibri"/>
      <family val="2"/>
    </font>
    <font>
      <sz val="9"/>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Times New Roman"/>
      <family val="1"/>
    </font>
    <font>
      <sz val="10"/>
      <color theme="1"/>
      <name val="Times New Roman"/>
      <family val="1"/>
    </font>
    <font>
      <b/>
      <sz val="10"/>
      <color theme="1"/>
      <name val="Times New Roman"/>
      <family val="1"/>
    </font>
    <font>
      <i/>
      <sz val="10"/>
      <color theme="1"/>
      <name val="Times New Roman"/>
      <family val="1"/>
    </font>
    <font>
      <sz val="10"/>
      <color rgb="FF000000"/>
      <name val="Times New Roman"/>
      <family val="1"/>
    </font>
    <font>
      <i/>
      <sz val="10"/>
      <color rgb="FF000000"/>
      <name val="Times New Roman"/>
      <family val="1"/>
    </font>
    <font>
      <b/>
      <sz val="10"/>
      <color rgb="FF000000"/>
      <name val="Times New Roman"/>
      <family val="1"/>
    </font>
    <font>
      <b/>
      <sz val="12"/>
      <color theme="1"/>
      <name val="Times New Roman"/>
      <family val="1"/>
    </font>
    <font>
      <sz val="9"/>
      <color theme="1"/>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2499700039625167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style="thin"/>
      <bottom/>
    </border>
    <border>
      <left style="thin"/>
      <right style="medium"/>
      <top style="thin"/>
      <bottom/>
    </border>
    <border>
      <left style="thin"/>
      <right style="thin"/>
      <top/>
      <bottom style="medium"/>
    </border>
    <border>
      <left style="thin"/>
      <right style="medium"/>
      <top/>
      <bottom style="medium"/>
    </border>
    <border>
      <left style="thin"/>
      <right style="thin"/>
      <top style="thin"/>
      <bottom style="medium"/>
    </border>
    <border>
      <left style="thin"/>
      <right style="medium"/>
      <top style="thin"/>
      <bottom style="medium"/>
    </border>
    <border>
      <left style="thin"/>
      <right style="thin"/>
      <top style="thin"/>
      <bottom style="thin"/>
    </border>
    <border>
      <left style="medium"/>
      <right style="thin"/>
      <top style="thin"/>
      <bottom style="medium"/>
    </border>
    <border>
      <left style="thin"/>
      <right style="medium"/>
      <top style="thin"/>
      <bottom style="thin"/>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style="medium"/>
      <right style="thin"/>
      <top style="thin"/>
      <bottom style="thin"/>
    </border>
    <border>
      <left/>
      <right style="thin"/>
      <top/>
      <bottom/>
    </border>
    <border>
      <left/>
      <right style="thin"/>
      <top/>
      <bottom style="thin"/>
    </border>
    <border>
      <left style="thin"/>
      <right/>
      <top style="thin"/>
      <bottom style="thin"/>
    </border>
    <border>
      <left/>
      <right style="thin"/>
      <top style="thin"/>
      <bottom style="thin"/>
    </border>
    <border>
      <left/>
      <right/>
      <top/>
      <bottom style="thin"/>
    </border>
    <border>
      <left style="thin"/>
      <right style="medium"/>
      <top style="medium"/>
      <bottom style="thin"/>
    </border>
    <border>
      <left style="thin"/>
      <right/>
      <top/>
      <bottom/>
    </border>
    <border>
      <left style="thin"/>
      <right/>
      <top/>
      <bottom style="thin"/>
    </border>
    <border>
      <left style="medium"/>
      <right style="thin"/>
      <top style="medium"/>
      <bottom/>
    </border>
    <border>
      <left style="thin"/>
      <right style="thin"/>
      <top style="medium"/>
      <bottom/>
    </border>
    <border>
      <left style="thin"/>
      <right style="medium"/>
      <top style="medium"/>
      <bottom/>
    </border>
    <border>
      <left style="thin"/>
      <right style="thin"/>
      <top style="medium"/>
      <bottom style="thin"/>
    </border>
    <border>
      <left style="medium"/>
      <right style="thin"/>
      <top style="medium"/>
      <bottom style="thin"/>
    </border>
    <border>
      <left/>
      <right/>
      <top/>
      <bottom style="medium"/>
    </border>
    <border>
      <left style="medium"/>
      <right/>
      <top/>
      <bottom/>
    </border>
    <border>
      <left style="medium"/>
      <right/>
      <top style="thin"/>
      <bottom style="thin"/>
    </border>
    <border>
      <left/>
      <right style="thin"/>
      <top style="thin"/>
      <bottom/>
    </border>
    <border>
      <left style="medium"/>
      <right/>
      <top/>
      <bottom style="thin"/>
    </border>
    <border>
      <left style="medium"/>
      <right/>
      <top style="thin"/>
      <bottom style="medium"/>
    </border>
    <border>
      <left/>
      <right style="thin"/>
      <top style="thin"/>
      <bottom style="medium"/>
    </border>
    <border>
      <left style="medium"/>
      <right/>
      <top style="medium"/>
      <bottom/>
    </border>
    <border>
      <left/>
      <right style="thin"/>
      <top style="medium"/>
      <bottom/>
    </border>
    <border>
      <left style="medium"/>
      <right/>
      <top style="thin"/>
      <bottom/>
    </border>
    <border>
      <left style="thin"/>
      <right/>
      <top style="thin"/>
      <bottom/>
    </border>
    <border>
      <left/>
      <right style="medium"/>
      <top style="thin"/>
      <bottom/>
    </border>
    <border>
      <left/>
      <right style="medium"/>
      <top/>
      <bottom/>
    </border>
    <border>
      <left/>
      <right style="medium"/>
      <top/>
      <bottom style="thin"/>
    </border>
    <border>
      <left/>
      <right style="thin"/>
      <top/>
      <bottom style="medium"/>
    </border>
    <border>
      <left style="thin"/>
      <right/>
      <top/>
      <bottom style="medium"/>
    </border>
    <border>
      <left/>
      <right style="medium"/>
      <top/>
      <bottom style="medium"/>
    </border>
    <border>
      <left/>
      <right style="thin"/>
      <top style="medium"/>
      <bottom style="thin"/>
    </border>
    <border>
      <left style="medium"/>
      <right/>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0" fillId="27" borderId="3" applyNumberFormat="0" applyFont="0" applyAlignment="0" applyProtection="0"/>
    <xf numFmtId="0" fontId="40" fillId="28" borderId="1" applyNumberFormat="0" applyAlignment="0" applyProtection="0"/>
    <xf numFmtId="0" fontId="4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4" fillId="0" borderId="0">
      <alignment/>
      <protection/>
    </xf>
    <xf numFmtId="0" fontId="7" fillId="0" borderId="0">
      <alignment/>
      <protection/>
    </xf>
    <xf numFmtId="0" fontId="7" fillId="0" borderId="0">
      <alignment/>
      <protection/>
    </xf>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296">
    <xf numFmtId="0" fontId="0" fillId="0" borderId="0" xfId="0" applyFont="1" applyAlignment="1">
      <alignment/>
    </xf>
    <xf numFmtId="0" fontId="52" fillId="0" borderId="0" xfId="0" applyFont="1" applyAlignment="1">
      <alignment/>
    </xf>
    <xf numFmtId="0" fontId="53" fillId="0" borderId="0" xfId="0" applyFont="1" applyAlignment="1">
      <alignment/>
    </xf>
    <xf numFmtId="164" fontId="8" fillId="0" borderId="10" xfId="51" applyNumberFormat="1" applyFont="1" applyBorder="1" applyAlignment="1">
      <alignment horizontal="center" vertical="center"/>
      <protection/>
    </xf>
    <xf numFmtId="164" fontId="8" fillId="0" borderId="11" xfId="51" applyNumberFormat="1" applyFont="1" applyBorder="1" applyAlignment="1">
      <alignment horizontal="center" vertical="center"/>
      <protection/>
    </xf>
    <xf numFmtId="164" fontId="8" fillId="0" borderId="12" xfId="51" applyNumberFormat="1" applyFont="1" applyBorder="1" applyAlignment="1">
      <alignment horizontal="center" vertical="center"/>
      <protection/>
    </xf>
    <xf numFmtId="164" fontId="8" fillId="0" borderId="13" xfId="51" applyNumberFormat="1" applyFont="1" applyBorder="1" applyAlignment="1">
      <alignment horizontal="center" vertical="center"/>
      <protection/>
    </xf>
    <xf numFmtId="164" fontId="8" fillId="0" borderId="14" xfId="51" applyNumberFormat="1" applyFont="1" applyBorder="1" applyAlignment="1">
      <alignment horizontal="center" vertical="center"/>
      <protection/>
    </xf>
    <xf numFmtId="164" fontId="8" fillId="0" borderId="15" xfId="51" applyNumberFormat="1" applyFont="1" applyBorder="1" applyAlignment="1">
      <alignment horizontal="center" vertical="center"/>
      <protection/>
    </xf>
    <xf numFmtId="0" fontId="8" fillId="0" borderId="14" xfId="51" applyFont="1" applyBorder="1" applyAlignment="1">
      <alignment horizontal="center" vertical="center" wrapText="1"/>
      <protection/>
    </xf>
    <xf numFmtId="1" fontId="8" fillId="0" borderId="10" xfId="51" applyNumberFormat="1" applyFont="1" applyBorder="1" applyAlignment="1">
      <alignment horizontal="center" vertical="center" wrapText="1"/>
      <protection/>
    </xf>
    <xf numFmtId="1" fontId="8" fillId="0" borderId="14" xfId="51" applyNumberFormat="1" applyFont="1" applyBorder="1" applyAlignment="1">
      <alignment horizontal="center" vertical="center" wrapText="1"/>
      <protection/>
    </xf>
    <xf numFmtId="1" fontId="8" fillId="0" borderId="12" xfId="51" applyNumberFormat="1" applyFont="1" applyBorder="1" applyAlignment="1">
      <alignment horizontal="center" vertical="center" wrapText="1"/>
      <protection/>
    </xf>
    <xf numFmtId="0" fontId="53" fillId="0" borderId="15" xfId="0" applyFont="1" applyBorder="1" applyAlignment="1">
      <alignment horizontal="center" vertical="center" wrapText="1"/>
    </xf>
    <xf numFmtId="1" fontId="53" fillId="0" borderId="11" xfId="0" applyNumberFormat="1" applyFont="1" applyBorder="1" applyAlignment="1">
      <alignment horizontal="center" vertical="center" wrapText="1"/>
    </xf>
    <xf numFmtId="1" fontId="53" fillId="0" borderId="15" xfId="0" applyNumberFormat="1" applyFont="1" applyBorder="1" applyAlignment="1">
      <alignment horizontal="center" vertical="center" wrapText="1"/>
    </xf>
    <xf numFmtId="1" fontId="53" fillId="0" borderId="13" xfId="0" applyNumberFormat="1" applyFont="1" applyBorder="1" applyAlignment="1">
      <alignment horizontal="center" vertical="center" wrapText="1"/>
    </xf>
    <xf numFmtId="1" fontId="10" fillId="0" borderId="16" xfId="51" applyNumberFormat="1" applyFont="1" applyBorder="1" applyAlignment="1">
      <alignment horizontal="center" vertical="center" wrapText="1"/>
      <protection/>
    </xf>
    <xf numFmtId="1" fontId="54" fillId="0" borderId="17" xfId="0" applyNumberFormat="1" applyFont="1" applyBorder="1" applyAlignment="1">
      <alignment horizontal="center" vertical="center" wrapText="1"/>
    </xf>
    <xf numFmtId="164" fontId="10" fillId="0" borderId="18" xfId="51" applyNumberFormat="1" applyFont="1" applyBorder="1" applyAlignment="1">
      <alignment horizontal="center" vertical="center"/>
      <protection/>
    </xf>
    <xf numFmtId="164" fontId="10" fillId="0" borderId="19" xfId="51" applyNumberFormat="1" applyFont="1" applyBorder="1" applyAlignment="1">
      <alignment horizontal="center" vertical="center"/>
      <protection/>
    </xf>
    <xf numFmtId="0" fontId="8" fillId="0" borderId="0" xfId="50" applyFont="1" applyAlignment="1">
      <alignment horizontal="center" vertical="center"/>
      <protection/>
    </xf>
    <xf numFmtId="0" fontId="53" fillId="0" borderId="20" xfId="0" applyFont="1" applyBorder="1" applyAlignment="1">
      <alignment horizontal="center" vertical="center"/>
    </xf>
    <xf numFmtId="0" fontId="53" fillId="0" borderId="21" xfId="0" applyFont="1" applyBorder="1" applyAlignment="1">
      <alignment horizontal="center" vertical="center"/>
    </xf>
    <xf numFmtId="0" fontId="5" fillId="0" borderId="20" xfId="50" applyFont="1" applyBorder="1" applyAlignment="1">
      <alignment horizontal="center" vertical="center" wrapText="1"/>
      <protection/>
    </xf>
    <xf numFmtId="2" fontId="5" fillId="0" borderId="20" xfId="50" applyNumberFormat="1" applyFont="1" applyBorder="1" applyAlignment="1">
      <alignment horizontal="center" vertical="center" wrapText="1"/>
      <protection/>
    </xf>
    <xf numFmtId="2" fontId="5" fillId="0" borderId="22" xfId="50" applyNumberFormat="1" applyFont="1" applyBorder="1" applyAlignment="1">
      <alignment horizontal="center" vertical="center" wrapText="1"/>
      <protection/>
    </xf>
    <xf numFmtId="0" fontId="8" fillId="0" borderId="0" xfId="51" applyFont="1" applyAlignment="1">
      <alignment horizontal="center" vertical="center"/>
      <protection/>
    </xf>
    <xf numFmtId="0" fontId="8" fillId="0" borderId="14" xfId="51" applyFont="1" applyBorder="1" applyAlignment="1">
      <alignment horizontal="center" vertical="center"/>
      <protection/>
    </xf>
    <xf numFmtId="0" fontId="53" fillId="0" borderId="0" xfId="0" applyFont="1" applyAlignment="1">
      <alignment horizontal="center" vertical="center"/>
    </xf>
    <xf numFmtId="0" fontId="8" fillId="0" borderId="15" xfId="51" applyFont="1" applyBorder="1" applyAlignment="1">
      <alignment horizontal="center" vertical="center"/>
      <protection/>
    </xf>
    <xf numFmtId="14" fontId="53" fillId="0" borderId="0" xfId="0" applyNumberFormat="1" applyFont="1" applyAlignment="1">
      <alignment horizontal="center" vertical="center"/>
    </xf>
    <xf numFmtId="164" fontId="53" fillId="0" borderId="0" xfId="0" applyNumberFormat="1" applyFont="1" applyAlignment="1">
      <alignment horizontal="center" vertical="center"/>
    </xf>
    <xf numFmtId="0" fontId="54" fillId="0" borderId="0" xfId="0" applyFont="1" applyAlignment="1">
      <alignment horizontal="center" vertical="center"/>
    </xf>
    <xf numFmtId="14" fontId="8" fillId="0" borderId="0" xfId="51" applyNumberFormat="1" applyFont="1" applyAlignment="1">
      <alignment horizontal="center" vertical="center"/>
      <protection/>
    </xf>
    <xf numFmtId="0" fontId="10" fillId="0" borderId="23" xfId="51" applyFont="1" applyBorder="1" applyAlignment="1">
      <alignment horizontal="left" vertical="center"/>
      <protection/>
    </xf>
    <xf numFmtId="0" fontId="8" fillId="0" borderId="24" xfId="51" applyFont="1" applyBorder="1" applyAlignment="1">
      <alignment horizontal="left" vertical="center"/>
      <protection/>
    </xf>
    <xf numFmtId="0" fontId="8" fillId="0" borderId="25" xfId="51" applyFont="1" applyBorder="1" applyAlignment="1">
      <alignment horizontal="left" vertical="center"/>
      <protection/>
    </xf>
    <xf numFmtId="0" fontId="54" fillId="0" borderId="21" xfId="0" applyFont="1" applyBorder="1" applyAlignment="1">
      <alignment horizontal="left" vertical="center"/>
    </xf>
    <xf numFmtId="0" fontId="53" fillId="0" borderId="0" xfId="0" applyFont="1" applyAlignment="1">
      <alignment horizontal="center" vertical="center" wrapText="1"/>
    </xf>
    <xf numFmtId="0" fontId="10" fillId="0" borderId="24" xfId="51" applyFont="1" applyBorder="1" applyAlignment="1">
      <alignment horizontal="left" vertical="center"/>
      <protection/>
    </xf>
    <xf numFmtId="0" fontId="54" fillId="0" borderId="26" xfId="0" applyFont="1" applyBorder="1" applyAlignment="1">
      <alignment horizontal="left" vertical="center"/>
    </xf>
    <xf numFmtId="49" fontId="8" fillId="0" borderId="0" xfId="50" applyNumberFormat="1" applyFont="1" applyAlignment="1">
      <alignment horizontal="center" vertical="center"/>
      <protection/>
    </xf>
    <xf numFmtId="0" fontId="5" fillId="0" borderId="14" xfId="50" applyFont="1" applyBorder="1" applyAlignment="1">
      <alignment horizontal="center" vertical="center" wrapText="1"/>
      <protection/>
    </xf>
    <xf numFmtId="0" fontId="5" fillId="0" borderId="12" xfId="50" applyFont="1" applyBorder="1" applyAlignment="1">
      <alignment horizontal="center" vertical="center" wrapText="1"/>
      <protection/>
    </xf>
    <xf numFmtId="0" fontId="5" fillId="0" borderId="16" xfId="50" applyFont="1" applyBorder="1" applyAlignment="1">
      <alignment horizontal="center" vertical="center" wrapText="1"/>
      <protection/>
    </xf>
    <xf numFmtId="3" fontId="8" fillId="0" borderId="20" xfId="51" applyNumberFormat="1" applyFont="1" applyBorder="1" applyAlignment="1">
      <alignment horizontal="center" vertical="center"/>
      <protection/>
    </xf>
    <xf numFmtId="3" fontId="53" fillId="0" borderId="20" xfId="0" applyNumberFormat="1" applyFont="1" applyBorder="1" applyAlignment="1">
      <alignment horizontal="center" vertical="center"/>
    </xf>
    <xf numFmtId="3" fontId="8" fillId="0" borderId="14" xfId="51" applyNumberFormat="1" applyFont="1" applyBorder="1" applyAlignment="1">
      <alignment horizontal="center" vertical="center"/>
      <protection/>
    </xf>
    <xf numFmtId="3" fontId="14" fillId="0" borderId="10" xfId="51" applyNumberFormat="1" applyFont="1" applyBorder="1" applyAlignment="1">
      <alignment horizontal="center" vertical="center"/>
      <protection/>
    </xf>
    <xf numFmtId="3" fontId="55" fillId="0" borderId="12" xfId="0" applyNumberFormat="1" applyFont="1" applyBorder="1" applyAlignment="1">
      <alignment horizontal="center" vertical="center"/>
    </xf>
    <xf numFmtId="3" fontId="53" fillId="0" borderId="14" xfId="0" applyNumberFormat="1" applyFont="1" applyBorder="1" applyAlignment="1">
      <alignment horizontal="center" vertical="center"/>
    </xf>
    <xf numFmtId="3" fontId="55" fillId="0" borderId="10" xfId="0" applyNumberFormat="1" applyFont="1" applyBorder="1" applyAlignment="1">
      <alignment horizontal="center" vertical="center"/>
    </xf>
    <xf numFmtId="3" fontId="53" fillId="0" borderId="10" xfId="0" applyNumberFormat="1" applyFont="1" applyBorder="1" applyAlignment="1">
      <alignment horizontal="center" vertical="center"/>
    </xf>
    <xf numFmtId="3" fontId="8" fillId="0" borderId="10" xfId="51" applyNumberFormat="1" applyFont="1" applyBorder="1" applyAlignment="1">
      <alignment horizontal="center" vertical="center"/>
      <protection/>
    </xf>
    <xf numFmtId="3" fontId="53" fillId="0" borderId="12" xfId="0" applyNumberFormat="1" applyFont="1" applyBorder="1" applyAlignment="1">
      <alignment horizontal="center" vertical="center"/>
    </xf>
    <xf numFmtId="3" fontId="54" fillId="0" borderId="18" xfId="0" applyNumberFormat="1" applyFont="1" applyBorder="1" applyAlignment="1">
      <alignment horizontal="center" vertical="center"/>
    </xf>
    <xf numFmtId="3" fontId="10" fillId="0" borderId="18" xfId="51" applyNumberFormat="1" applyFont="1" applyBorder="1" applyAlignment="1">
      <alignment horizontal="center" vertical="center"/>
      <protection/>
    </xf>
    <xf numFmtId="3" fontId="8" fillId="0" borderId="12" xfId="51" applyNumberFormat="1" applyFont="1" applyBorder="1" applyAlignment="1">
      <alignment horizontal="center" vertical="center"/>
      <protection/>
    </xf>
    <xf numFmtId="3" fontId="14" fillId="0" borderId="12" xfId="51" applyNumberFormat="1" applyFont="1" applyBorder="1" applyAlignment="1">
      <alignment horizontal="center" vertical="center"/>
      <protection/>
    </xf>
    <xf numFmtId="0" fontId="53" fillId="0" borderId="0" xfId="0" applyFont="1" applyAlignment="1">
      <alignment horizontal="left" vertical="center"/>
    </xf>
    <xf numFmtId="0" fontId="52" fillId="0" borderId="0" xfId="0" applyFont="1" applyAlignment="1">
      <alignment horizontal="left" vertical="center"/>
    </xf>
    <xf numFmtId="0" fontId="53" fillId="0" borderId="0" xfId="0" applyFont="1" applyAlignment="1">
      <alignment horizontal="center" vertical="center"/>
    </xf>
    <xf numFmtId="0" fontId="56" fillId="0" borderId="14" xfId="0" applyFont="1" applyBorder="1" applyAlignment="1">
      <alignment horizontal="center" vertical="center" wrapText="1"/>
    </xf>
    <xf numFmtId="0" fontId="5" fillId="0" borderId="27" xfId="50" applyFont="1" applyBorder="1" applyAlignment="1">
      <alignment horizontal="center" vertical="center" wrapText="1"/>
      <protection/>
    </xf>
    <xf numFmtId="49" fontId="5" fillId="0" borderId="20" xfId="50" applyNumberFormat="1" applyFont="1" applyBorder="1" applyAlignment="1">
      <alignment horizontal="center" vertical="center" wrapText="1"/>
      <protection/>
    </xf>
    <xf numFmtId="0" fontId="9" fillId="0" borderId="0" xfId="50" applyFont="1" applyAlignment="1">
      <alignment horizontal="left" vertical="center" wrapText="1"/>
      <protection/>
    </xf>
    <xf numFmtId="2" fontId="5" fillId="0" borderId="14" xfId="50" applyNumberFormat="1" applyFont="1" applyBorder="1" applyAlignment="1">
      <alignment horizontal="center" vertical="center" wrapText="1"/>
      <protection/>
    </xf>
    <xf numFmtId="2" fontId="5" fillId="0" borderId="15" xfId="50" applyNumberFormat="1" applyFont="1" applyBorder="1" applyAlignment="1">
      <alignment horizontal="center" vertical="center" wrapText="1"/>
      <protection/>
    </xf>
    <xf numFmtId="2" fontId="5" fillId="0" borderId="12" xfId="50" applyNumberFormat="1" applyFont="1" applyBorder="1" applyAlignment="1">
      <alignment horizontal="center" vertical="center" wrapText="1"/>
      <protection/>
    </xf>
    <xf numFmtId="2" fontId="5" fillId="0" borderId="13" xfId="50" applyNumberFormat="1" applyFont="1" applyBorder="1" applyAlignment="1">
      <alignment horizontal="center" vertical="center" wrapText="1"/>
      <protection/>
    </xf>
    <xf numFmtId="0" fontId="53" fillId="0" borderId="27" xfId="0" applyFont="1" applyBorder="1" applyAlignment="1">
      <alignment horizontal="center" vertical="center" wrapText="1"/>
    </xf>
    <xf numFmtId="0" fontId="53" fillId="0" borderId="22" xfId="0" applyFont="1" applyBorder="1" applyAlignment="1">
      <alignment horizontal="center" vertical="center" wrapText="1"/>
    </xf>
    <xf numFmtId="0" fontId="55" fillId="0" borderId="28" xfId="0" applyFont="1" applyBorder="1" applyAlignment="1">
      <alignment horizontal="left" vertical="center" wrapText="1"/>
    </xf>
    <xf numFmtId="3" fontId="14" fillId="0" borderId="10" xfId="51" applyNumberFormat="1" applyFont="1" applyBorder="1" applyAlignment="1">
      <alignment horizontal="center"/>
      <protection/>
    </xf>
    <xf numFmtId="0" fontId="55" fillId="0" borderId="28" xfId="0" applyFont="1" applyBorder="1" applyAlignment="1">
      <alignment horizontal="left" wrapText="1"/>
    </xf>
    <xf numFmtId="0" fontId="57" fillId="0" borderId="28" xfId="0" applyFont="1" applyBorder="1" applyAlignment="1">
      <alignment horizontal="left" vertical="center" wrapText="1"/>
    </xf>
    <xf numFmtId="0" fontId="57" fillId="0" borderId="10" xfId="0" applyFont="1" applyBorder="1" applyAlignment="1">
      <alignment horizontal="center" vertical="center" wrapText="1"/>
    </xf>
    <xf numFmtId="1" fontId="5" fillId="0" borderId="20" xfId="50" applyNumberFormat="1" applyFont="1" applyBorder="1" applyAlignment="1">
      <alignment horizontal="center" vertical="center" wrapText="1"/>
      <protection/>
    </xf>
    <xf numFmtId="1" fontId="5" fillId="0" borderId="22" xfId="50" applyNumberFormat="1" applyFont="1" applyBorder="1" applyAlignment="1">
      <alignment horizontal="center" vertical="center" wrapText="1"/>
      <protection/>
    </xf>
    <xf numFmtId="1" fontId="5" fillId="0" borderId="14" xfId="50" applyNumberFormat="1" applyFont="1" applyBorder="1" applyAlignment="1">
      <alignment horizontal="center" vertical="center" wrapText="1"/>
      <protection/>
    </xf>
    <xf numFmtId="1" fontId="5" fillId="0" borderId="15" xfId="50" applyNumberFormat="1" applyFont="1" applyBorder="1" applyAlignment="1">
      <alignment horizontal="center" vertical="center" wrapText="1"/>
      <protection/>
    </xf>
    <xf numFmtId="1" fontId="5" fillId="0" borderId="16" xfId="50" applyNumberFormat="1" applyFont="1" applyBorder="1" applyAlignment="1">
      <alignment horizontal="center" vertical="center" wrapText="1"/>
      <protection/>
    </xf>
    <xf numFmtId="1" fontId="5" fillId="0" borderId="17" xfId="50" applyNumberFormat="1" applyFont="1" applyBorder="1" applyAlignment="1">
      <alignment horizontal="center" vertical="center" wrapText="1"/>
      <protection/>
    </xf>
    <xf numFmtId="0" fontId="53" fillId="0" borderId="19" xfId="0" applyFont="1" applyBorder="1" applyAlignment="1">
      <alignment horizontal="center" vertical="center" wrapText="1"/>
    </xf>
    <xf numFmtId="0" fontId="58" fillId="0" borderId="20" xfId="0" applyFont="1" applyBorder="1" applyAlignment="1">
      <alignment horizontal="center" vertical="center" wrapText="1"/>
    </xf>
    <xf numFmtId="0" fontId="57" fillId="0" borderId="29" xfId="0" applyFont="1" applyBorder="1" applyAlignment="1">
      <alignment horizontal="left" vertical="center" wrapText="1"/>
    </xf>
    <xf numFmtId="2" fontId="57" fillId="0" borderId="12" xfId="0" applyNumberFormat="1" applyFont="1" applyBorder="1" applyAlignment="1">
      <alignment horizontal="center" vertical="center" wrapText="1"/>
    </xf>
    <xf numFmtId="0" fontId="58" fillId="0" borderId="22" xfId="0" applyFont="1" applyBorder="1" applyAlignment="1">
      <alignment horizontal="center" vertical="center"/>
    </xf>
    <xf numFmtId="0" fontId="56" fillId="0" borderId="15" xfId="0" applyFont="1" applyBorder="1" applyAlignment="1">
      <alignment horizontal="center" vertical="center"/>
    </xf>
    <xf numFmtId="0" fontId="57" fillId="0" borderId="11" xfId="0" applyFont="1" applyBorder="1" applyAlignment="1">
      <alignment horizontal="center" vertical="center"/>
    </xf>
    <xf numFmtId="2" fontId="57" fillId="0" borderId="13" xfId="0" applyNumberFormat="1" applyFont="1" applyBorder="1" applyAlignment="1">
      <alignment horizontal="center" vertical="center"/>
    </xf>
    <xf numFmtId="0" fontId="53" fillId="0" borderId="0" xfId="0" applyFont="1" applyAlignment="1">
      <alignment horizontal="center" vertical="center"/>
    </xf>
    <xf numFmtId="1" fontId="53" fillId="0" borderId="0" xfId="0" applyNumberFormat="1" applyFont="1" applyAlignment="1">
      <alignment horizontal="center" vertical="center" wrapText="1"/>
    </xf>
    <xf numFmtId="0" fontId="53" fillId="33" borderId="0" xfId="0" applyFont="1" applyFill="1" applyAlignment="1">
      <alignment horizontal="center" vertical="center"/>
    </xf>
    <xf numFmtId="0" fontId="53" fillId="33" borderId="0" xfId="0" applyFont="1" applyFill="1" applyAlignment="1">
      <alignment horizontal="left" vertical="center"/>
    </xf>
    <xf numFmtId="0" fontId="52" fillId="33" borderId="0" xfId="0" applyFont="1" applyFill="1" applyAlignment="1">
      <alignment/>
    </xf>
    <xf numFmtId="0" fontId="0" fillId="33" borderId="0" xfId="0" applyFill="1" applyAlignment="1">
      <alignment/>
    </xf>
    <xf numFmtId="0" fontId="53" fillId="33" borderId="0" xfId="0" applyFont="1" applyFill="1" applyAlignment="1">
      <alignment vertical="center"/>
    </xf>
    <xf numFmtId="0" fontId="8" fillId="33" borderId="0" xfId="51" applyFont="1" applyFill="1" applyAlignment="1">
      <alignment horizontal="center" vertical="center"/>
      <protection/>
    </xf>
    <xf numFmtId="0" fontId="53" fillId="33" borderId="0" xfId="0" applyFont="1" applyFill="1" applyAlignment="1">
      <alignment horizontal="center" vertical="center" wrapText="1"/>
    </xf>
    <xf numFmtId="1" fontId="53" fillId="33" borderId="0" xfId="0" applyNumberFormat="1" applyFont="1" applyFill="1" applyAlignment="1">
      <alignment horizontal="center" vertical="center" wrapText="1"/>
    </xf>
    <xf numFmtId="9" fontId="53" fillId="0" borderId="0" xfId="53" applyFont="1" applyAlignment="1">
      <alignment horizontal="center" vertical="center"/>
    </xf>
    <xf numFmtId="2" fontId="53" fillId="0" borderId="0" xfId="53" applyNumberFormat="1" applyFont="1" applyAlignment="1">
      <alignment horizontal="center" vertical="center"/>
    </xf>
    <xf numFmtId="0" fontId="53" fillId="33" borderId="0" xfId="0" applyFont="1" applyFill="1" applyAlignment="1">
      <alignment horizontal="left" vertical="center"/>
    </xf>
    <xf numFmtId="0" fontId="53" fillId="33" borderId="0" xfId="0" applyFont="1" applyFill="1" applyAlignment="1">
      <alignment horizontal="left" vertical="center"/>
    </xf>
    <xf numFmtId="0" fontId="0" fillId="33" borderId="0" xfId="0" applyFill="1" applyAlignment="1">
      <alignment/>
    </xf>
    <xf numFmtId="0" fontId="54" fillId="0" borderId="20" xfId="0" applyFont="1" applyBorder="1" applyAlignment="1">
      <alignment horizontal="center" vertical="center"/>
    </xf>
    <xf numFmtId="0" fontId="53" fillId="0" borderId="22" xfId="0" applyFont="1" applyFill="1" applyBorder="1" applyAlignment="1">
      <alignment horizontal="center" vertical="center"/>
    </xf>
    <xf numFmtId="0" fontId="53" fillId="0" borderId="18" xfId="0" applyFont="1" applyBorder="1" applyAlignment="1">
      <alignment horizontal="center" vertical="center"/>
    </xf>
    <xf numFmtId="0" fontId="53" fillId="0" borderId="19" xfId="0" applyFont="1" applyFill="1" applyBorder="1" applyAlignment="1">
      <alignment horizontal="center" vertical="center"/>
    </xf>
    <xf numFmtId="0" fontId="0" fillId="0" borderId="0" xfId="0" applyAlignment="1">
      <alignment/>
    </xf>
    <xf numFmtId="0" fontId="53" fillId="33" borderId="0" xfId="0" applyFont="1" applyFill="1" applyAlignment="1">
      <alignment horizontal="center" vertical="center"/>
    </xf>
    <xf numFmtId="0" fontId="53" fillId="33" borderId="0" xfId="0" applyFont="1" applyFill="1" applyAlignment="1">
      <alignment vertical="top" wrapText="1"/>
    </xf>
    <xf numFmtId="0" fontId="54" fillId="33" borderId="0" xfId="0" applyFont="1" applyFill="1" applyAlignment="1">
      <alignment horizontal="center" vertical="center"/>
    </xf>
    <xf numFmtId="165" fontId="53" fillId="33" borderId="0" xfId="53" applyNumberFormat="1" applyFont="1" applyFill="1" applyAlignment="1">
      <alignment horizontal="center" vertical="center"/>
    </xf>
    <xf numFmtId="0" fontId="0" fillId="33" borderId="0" xfId="0" applyFill="1" applyAlignment="1">
      <alignment vertical="center"/>
    </xf>
    <xf numFmtId="0" fontId="53" fillId="33" borderId="0" xfId="0" applyFont="1" applyFill="1" applyAlignment="1">
      <alignment horizontal="left" vertical="center"/>
    </xf>
    <xf numFmtId="0" fontId="0" fillId="33" borderId="0" xfId="0" applyFill="1" applyAlignment="1">
      <alignment horizontal="left" vertical="center"/>
    </xf>
    <xf numFmtId="0" fontId="53" fillId="33" borderId="0" xfId="0" applyFont="1" applyFill="1" applyAlignment="1">
      <alignment horizontal="left" vertical="center" wrapText="1"/>
    </xf>
    <xf numFmtId="0" fontId="53" fillId="33" borderId="0" xfId="0" applyFont="1" applyFill="1" applyAlignment="1">
      <alignment horizontal="center" vertical="center"/>
    </xf>
    <xf numFmtId="0" fontId="59" fillId="33" borderId="0" xfId="0" applyFont="1" applyFill="1" applyAlignment="1">
      <alignment vertical="center"/>
    </xf>
    <xf numFmtId="0" fontId="8" fillId="33" borderId="0" xfId="50" applyFont="1" applyFill="1" applyAlignment="1">
      <alignment horizontal="center" vertical="center"/>
      <protection/>
    </xf>
    <xf numFmtId="0" fontId="8" fillId="0" borderId="22" xfId="0" applyFont="1" applyBorder="1" applyAlignment="1">
      <alignment horizontal="center" vertical="center" wrapText="1"/>
    </xf>
    <xf numFmtId="0" fontId="53" fillId="33" borderId="0" xfId="0" applyFont="1" applyFill="1" applyAlignment="1">
      <alignment vertical="center" wrapText="1"/>
    </xf>
    <xf numFmtId="0" fontId="53" fillId="33" borderId="0" xfId="0" applyFont="1" applyFill="1" applyAlignment="1">
      <alignment horizontal="center" vertical="center"/>
    </xf>
    <xf numFmtId="0" fontId="53" fillId="33" borderId="0" xfId="0" applyFont="1" applyFill="1" applyAlignment="1">
      <alignment horizontal="center" vertical="center"/>
    </xf>
    <xf numFmtId="0" fontId="54" fillId="0" borderId="30" xfId="0" applyFont="1" applyBorder="1" applyAlignment="1">
      <alignment horizontal="center" vertical="center"/>
    </xf>
    <xf numFmtId="164" fontId="54" fillId="0" borderId="31" xfId="0" applyNumberFormat="1" applyFont="1" applyBorder="1" applyAlignment="1">
      <alignment horizontal="center" vertical="center" wrapText="1"/>
    </xf>
    <xf numFmtId="0" fontId="54" fillId="0" borderId="20" xfId="0" applyFont="1" applyBorder="1" applyAlignment="1">
      <alignment horizontal="center" vertical="center" wrapText="1"/>
    </xf>
    <xf numFmtId="0" fontId="53" fillId="0" borderId="10" xfId="0" applyFont="1" applyBorder="1" applyAlignment="1">
      <alignment horizontal="center" vertical="center"/>
    </xf>
    <xf numFmtId="0" fontId="53" fillId="0" borderId="12" xfId="0" applyFont="1" applyBorder="1" applyAlignment="1">
      <alignment horizontal="center" vertical="center"/>
    </xf>
    <xf numFmtId="164" fontId="8" fillId="0" borderId="14" xfId="0" applyNumberFormat="1" applyFont="1" applyBorder="1" applyAlignment="1">
      <alignment horizontal="center" vertical="center"/>
    </xf>
    <xf numFmtId="164" fontId="8" fillId="0" borderId="10" xfId="0" applyNumberFormat="1" applyFont="1" applyBorder="1" applyAlignment="1">
      <alignment horizontal="center" vertical="center"/>
    </xf>
    <xf numFmtId="164" fontId="53" fillId="0" borderId="10" xfId="0" applyNumberFormat="1" applyFont="1" applyBorder="1" applyAlignment="1">
      <alignment horizontal="center" vertical="center"/>
    </xf>
    <xf numFmtId="164" fontId="53" fillId="0" borderId="12" xfId="0" applyNumberFormat="1" applyFont="1" applyBorder="1" applyAlignment="1">
      <alignment horizontal="center" vertical="center"/>
    </xf>
    <xf numFmtId="14" fontId="53" fillId="0" borderId="32" xfId="0" applyNumberFormat="1" applyFont="1" applyBorder="1" applyAlignment="1">
      <alignment horizontal="center" vertical="center"/>
    </xf>
    <xf numFmtId="164" fontId="8" fillId="0" borderId="12" xfId="0" applyNumberFormat="1" applyFont="1" applyBorder="1" applyAlignment="1">
      <alignment horizontal="center" vertical="center"/>
    </xf>
    <xf numFmtId="0" fontId="53" fillId="0" borderId="29" xfId="0" applyFont="1" applyBorder="1" applyAlignment="1">
      <alignment horizontal="center" vertical="center"/>
    </xf>
    <xf numFmtId="0" fontId="8" fillId="0" borderId="28" xfId="51" applyFont="1" applyBorder="1" applyAlignment="1">
      <alignment horizontal="center" vertical="center"/>
      <protection/>
    </xf>
    <xf numFmtId="14" fontId="8" fillId="0" borderId="10" xfId="51" applyNumberFormat="1" applyFont="1" applyBorder="1" applyAlignment="1">
      <alignment horizontal="center" vertical="center"/>
      <protection/>
    </xf>
    <xf numFmtId="14" fontId="8" fillId="0" borderId="12" xfId="51" applyNumberFormat="1" applyFont="1" applyBorder="1" applyAlignment="1">
      <alignment horizontal="center" vertical="center"/>
      <protection/>
    </xf>
    <xf numFmtId="0" fontId="8" fillId="0" borderId="10" xfId="51" applyFont="1" applyBorder="1" applyAlignment="1">
      <alignment horizontal="center" vertical="center"/>
      <protection/>
    </xf>
    <xf numFmtId="0" fontId="54" fillId="0" borderId="31" xfId="0" applyFont="1" applyBorder="1" applyAlignment="1">
      <alignment horizontal="center" vertical="center" wrapText="1"/>
    </xf>
    <xf numFmtId="0" fontId="8" fillId="0" borderId="12" xfId="51" applyFont="1" applyBorder="1" applyAlignment="1">
      <alignment horizontal="center" vertical="center"/>
      <protection/>
    </xf>
    <xf numFmtId="0" fontId="8" fillId="0" borderId="29" xfId="51" applyFont="1" applyBorder="1" applyAlignment="1">
      <alignment horizontal="center" vertical="center"/>
      <protection/>
    </xf>
    <xf numFmtId="0" fontId="54" fillId="33" borderId="33" xfId="0" applyFont="1" applyFill="1" applyBorder="1" applyAlignment="1">
      <alignment horizontal="center" vertical="center" wrapText="1"/>
    </xf>
    <xf numFmtId="0" fontId="54" fillId="33" borderId="14"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20" xfId="0" applyFont="1" applyFill="1" applyBorder="1" applyAlignment="1">
      <alignment horizontal="center" vertical="center" wrapText="1"/>
    </xf>
    <xf numFmtId="0" fontId="54" fillId="33" borderId="22" xfId="0" applyFont="1" applyFill="1" applyBorder="1" applyAlignment="1">
      <alignment horizontal="center" vertical="center" wrapText="1"/>
    </xf>
    <xf numFmtId="0" fontId="8" fillId="0" borderId="34" xfId="51" applyFont="1" applyBorder="1" applyAlignment="1">
      <alignment horizontal="center" vertical="center"/>
      <protection/>
    </xf>
    <xf numFmtId="0" fontId="53" fillId="0" borderId="28" xfId="0" applyFont="1" applyBorder="1" applyAlignment="1">
      <alignment/>
    </xf>
    <xf numFmtId="0" fontId="8" fillId="33" borderId="34" xfId="51" applyFont="1" applyFill="1" applyBorder="1" applyAlignment="1">
      <alignment horizontal="center" vertical="center"/>
      <protection/>
    </xf>
    <xf numFmtId="0" fontId="53" fillId="33" borderId="28" xfId="0" applyFont="1" applyFill="1" applyBorder="1" applyAlignment="1">
      <alignment/>
    </xf>
    <xf numFmtId="0" fontId="8" fillId="33" borderId="35" xfId="51" applyFont="1" applyFill="1" applyBorder="1" applyAlignment="1">
      <alignment horizontal="center" vertical="center"/>
      <protection/>
    </xf>
    <xf numFmtId="0" fontId="53" fillId="33" borderId="29" xfId="0" applyFont="1" applyFill="1" applyBorder="1" applyAlignment="1">
      <alignment/>
    </xf>
    <xf numFmtId="0" fontId="53" fillId="0" borderId="10" xfId="0" applyFont="1" applyBorder="1" applyAlignment="1">
      <alignment/>
    </xf>
    <xf numFmtId="0" fontId="53" fillId="33" borderId="10" xfId="0" applyFont="1" applyFill="1" applyBorder="1" applyAlignment="1">
      <alignment/>
    </xf>
    <xf numFmtId="0" fontId="53" fillId="33" borderId="12" xfId="0" applyFont="1" applyFill="1" applyBorder="1" applyAlignment="1">
      <alignment/>
    </xf>
    <xf numFmtId="0" fontId="10" fillId="0" borderId="30" xfId="51" applyFont="1" applyBorder="1" applyAlignment="1">
      <alignment horizontal="center" vertical="center"/>
      <protection/>
    </xf>
    <xf numFmtId="0" fontId="10" fillId="0" borderId="20" xfId="51" applyFont="1" applyBorder="1" applyAlignment="1">
      <alignment horizontal="center" vertical="center"/>
      <protection/>
    </xf>
    <xf numFmtId="0" fontId="10" fillId="0" borderId="31" xfId="51" applyFont="1" applyBorder="1" applyAlignment="1">
      <alignment horizontal="center" vertical="center" wrapText="1"/>
      <protection/>
    </xf>
    <xf numFmtId="0" fontId="8" fillId="33" borderId="10" xfId="51" applyFont="1" applyFill="1" applyBorder="1" applyAlignment="1">
      <alignment horizontal="center" vertical="center"/>
      <protection/>
    </xf>
    <xf numFmtId="0" fontId="8" fillId="33" borderId="12" xfId="51" applyFont="1" applyFill="1" applyBorder="1" applyAlignment="1">
      <alignment horizontal="center" vertical="center"/>
      <protection/>
    </xf>
    <xf numFmtId="0" fontId="8" fillId="33" borderId="10" xfId="51" applyFont="1" applyFill="1" applyBorder="1" applyAlignment="1">
      <alignment horizontal="left" vertical="center"/>
      <protection/>
    </xf>
    <xf numFmtId="0" fontId="10" fillId="33" borderId="20" xfId="51" applyFont="1" applyFill="1" applyBorder="1" applyAlignment="1">
      <alignment horizontal="center" vertical="center"/>
      <protection/>
    </xf>
    <xf numFmtId="0" fontId="54" fillId="33" borderId="20" xfId="0" applyFont="1" applyFill="1" applyBorder="1" applyAlignment="1">
      <alignment horizontal="center" vertical="center"/>
    </xf>
    <xf numFmtId="0" fontId="53" fillId="33" borderId="29" xfId="0" applyFont="1" applyFill="1" applyBorder="1" applyAlignment="1" quotePrefix="1">
      <alignment horizontal="center" vertical="center"/>
    </xf>
    <xf numFmtId="0" fontId="8" fillId="33" borderId="12" xfId="51" applyFont="1" applyFill="1" applyBorder="1" applyAlignment="1">
      <alignment horizontal="left" vertical="center"/>
      <protection/>
    </xf>
    <xf numFmtId="0" fontId="10" fillId="33" borderId="20" xfId="51" applyFont="1" applyFill="1" applyBorder="1" applyAlignment="1">
      <alignment horizontal="center" vertical="center" wrapText="1"/>
      <protection/>
    </xf>
    <xf numFmtId="0" fontId="53" fillId="33" borderId="28" xfId="0" applyFont="1" applyFill="1" applyBorder="1" applyAlignment="1">
      <alignment horizontal="left" vertical="center"/>
    </xf>
    <xf numFmtId="3" fontId="53" fillId="33" borderId="10" xfId="0" applyNumberFormat="1" applyFont="1" applyFill="1" applyBorder="1" applyAlignment="1">
      <alignment horizontal="center" vertical="center"/>
    </xf>
    <xf numFmtId="3" fontId="53" fillId="33" borderId="12" xfId="0" applyNumberFormat="1" applyFont="1" applyFill="1" applyBorder="1" applyAlignment="1">
      <alignment horizontal="center" vertical="center"/>
    </xf>
    <xf numFmtId="3" fontId="53" fillId="33" borderId="12" xfId="0" applyNumberFormat="1" applyFont="1" applyFill="1" applyBorder="1" applyAlignment="1" quotePrefix="1">
      <alignment horizontal="center" vertical="center"/>
    </xf>
    <xf numFmtId="3" fontId="53" fillId="33" borderId="0" xfId="0" applyNumberFormat="1" applyFont="1" applyFill="1" applyAlignment="1">
      <alignment horizontal="center" vertical="center"/>
    </xf>
    <xf numFmtId="0" fontId="8" fillId="33" borderId="36" xfId="51" applyFont="1" applyFill="1" applyBorder="1" applyAlignment="1">
      <alignment horizontal="center" vertical="center"/>
      <protection/>
    </xf>
    <xf numFmtId="0" fontId="10" fillId="33" borderId="37" xfId="51" applyFont="1" applyFill="1" applyBorder="1" applyAlignment="1">
      <alignment horizontal="center" vertical="center"/>
      <protection/>
    </xf>
    <xf numFmtId="0" fontId="10" fillId="33" borderId="38" xfId="51" applyFont="1" applyFill="1" applyBorder="1" applyAlignment="1">
      <alignment horizontal="center" vertical="center"/>
      <protection/>
    </xf>
    <xf numFmtId="0" fontId="54" fillId="33" borderId="14" xfId="0" applyFont="1" applyFill="1" applyBorder="1" applyAlignment="1">
      <alignment horizontal="center" wrapText="1"/>
    </xf>
    <xf numFmtId="0" fontId="54" fillId="33" borderId="10" xfId="0" applyFont="1" applyFill="1" applyBorder="1" applyAlignment="1">
      <alignment horizontal="center" vertical="top" wrapText="1"/>
    </xf>
    <xf numFmtId="0" fontId="10" fillId="33" borderId="12" xfId="51" applyFont="1" applyFill="1" applyBorder="1" applyAlignment="1">
      <alignment horizontal="center" vertical="center" wrapText="1"/>
      <protection/>
    </xf>
    <xf numFmtId="0" fontId="54" fillId="33" borderId="25" xfId="0" applyFont="1" applyFill="1" applyBorder="1" applyAlignment="1">
      <alignment horizontal="center" vertical="center"/>
    </xf>
    <xf numFmtId="0" fontId="54" fillId="33" borderId="35" xfId="0" applyFont="1" applyFill="1" applyBorder="1" applyAlignment="1">
      <alignment horizontal="center" vertical="center"/>
    </xf>
    <xf numFmtId="0" fontId="53" fillId="33" borderId="30" xfId="0" applyFont="1" applyFill="1" applyBorder="1" applyAlignment="1">
      <alignment horizontal="center" vertical="center"/>
    </xf>
    <xf numFmtId="0" fontId="53" fillId="33" borderId="22" xfId="0" applyFont="1" applyFill="1" applyBorder="1" applyAlignment="1">
      <alignment horizontal="center" vertical="center"/>
    </xf>
    <xf numFmtId="0" fontId="53" fillId="0" borderId="27" xfId="0" applyFont="1" applyBorder="1" applyAlignment="1">
      <alignment horizontal="center" vertical="center"/>
    </xf>
    <xf numFmtId="0" fontId="6" fillId="33" borderId="39" xfId="50" applyFont="1" applyFill="1" applyBorder="1" applyAlignment="1">
      <alignment horizontal="center" vertical="center" wrapText="1"/>
      <protection/>
    </xf>
    <xf numFmtId="0" fontId="6" fillId="33" borderId="33" xfId="50" applyFont="1" applyFill="1" applyBorder="1" applyAlignment="1">
      <alignment horizontal="center" vertical="center" wrapText="1"/>
      <protection/>
    </xf>
    <xf numFmtId="0" fontId="54" fillId="33" borderId="40" xfId="0" applyFont="1" applyFill="1" applyBorder="1" applyAlignment="1">
      <alignment horizontal="center" vertical="center" wrapText="1"/>
    </xf>
    <xf numFmtId="0" fontId="9" fillId="33" borderId="0" xfId="0" applyFont="1" applyFill="1" applyAlignment="1">
      <alignment vertical="center"/>
    </xf>
    <xf numFmtId="0" fontId="53" fillId="33" borderId="0" xfId="0" applyFont="1" applyFill="1" applyAlignment="1">
      <alignment horizontal="left" vertical="center"/>
    </xf>
    <xf numFmtId="0" fontId="15" fillId="33" borderId="0" xfId="0" applyFont="1" applyFill="1" applyAlignment="1">
      <alignment horizontal="justify" vertical="justify" wrapText="1"/>
    </xf>
    <xf numFmtId="0" fontId="53" fillId="33" borderId="0" xfId="0" applyFont="1" applyFill="1" applyAlignment="1">
      <alignment horizontal="left" vertical="center" wrapText="1"/>
    </xf>
    <xf numFmtId="0" fontId="53" fillId="33" borderId="0" xfId="0" applyFont="1" applyFill="1" applyAlignment="1">
      <alignment horizontal="right" vertical="center"/>
    </xf>
    <xf numFmtId="0" fontId="53" fillId="0" borderId="0" xfId="0" applyFont="1" applyAlignment="1">
      <alignment horizontal="left" vertical="center" wrapText="1"/>
    </xf>
    <xf numFmtId="0" fontId="0" fillId="33" borderId="0" xfId="0" applyFill="1" applyAlignment="1">
      <alignment/>
    </xf>
    <xf numFmtId="0" fontId="59" fillId="33" borderId="0" xfId="0" applyFont="1" applyFill="1" applyAlignment="1">
      <alignment horizontal="left" vertical="center"/>
    </xf>
    <xf numFmtId="0" fontId="53" fillId="33" borderId="41" xfId="0" applyFont="1" applyFill="1" applyBorder="1" applyAlignment="1">
      <alignment horizontal="right" vertical="center"/>
    </xf>
    <xf numFmtId="0" fontId="0" fillId="33" borderId="41" xfId="0" applyFill="1" applyBorder="1" applyAlignment="1">
      <alignment/>
    </xf>
    <xf numFmtId="0" fontId="53" fillId="0" borderId="42" xfId="0" applyFont="1" applyBorder="1" applyAlignment="1">
      <alignment horizontal="right" vertical="center"/>
    </xf>
    <xf numFmtId="0" fontId="0" fillId="0" borderId="42" xfId="0" applyBorder="1" applyAlignment="1">
      <alignment horizontal="right" vertical="center"/>
    </xf>
    <xf numFmtId="0" fontId="10" fillId="0" borderId="43" xfId="51" applyFont="1" applyBorder="1" applyAlignment="1">
      <alignment horizontal="left" vertical="center" wrapText="1"/>
      <protection/>
    </xf>
    <xf numFmtId="0" fontId="0" fillId="0" borderId="31" xfId="0" applyBorder="1" applyAlignment="1">
      <alignment/>
    </xf>
    <xf numFmtId="0" fontId="8" fillId="0" borderId="43" xfId="51" applyFont="1" applyBorder="1" applyAlignment="1">
      <alignment horizontal="left" vertical="center" wrapText="1"/>
      <protection/>
    </xf>
    <xf numFmtId="0" fontId="8" fillId="0" borderId="42" xfId="51" applyFont="1" applyBorder="1" applyAlignment="1">
      <alignment horizontal="left" vertical="center" wrapText="1"/>
      <protection/>
    </xf>
    <xf numFmtId="0" fontId="0" fillId="0" borderId="28" xfId="0" applyBorder="1" applyAlignment="1">
      <alignment/>
    </xf>
    <xf numFmtId="0" fontId="54" fillId="33" borderId="39" xfId="0" applyFont="1" applyFill="1" applyBorder="1" applyAlignment="1">
      <alignment horizontal="center" vertical="center" wrapText="1"/>
    </xf>
    <xf numFmtId="0" fontId="54" fillId="33" borderId="33" xfId="0" applyFont="1" applyFill="1" applyBorder="1" applyAlignment="1">
      <alignment horizontal="center" vertical="center" wrapText="1"/>
    </xf>
    <xf numFmtId="0" fontId="54" fillId="33" borderId="20" xfId="0" applyFont="1" applyFill="1" applyBorder="1" applyAlignment="1">
      <alignment horizontal="center" vertical="center" wrapText="1"/>
    </xf>
    <xf numFmtId="0" fontId="54" fillId="33" borderId="44" xfId="0" applyFont="1" applyFill="1" applyBorder="1" applyAlignment="1">
      <alignment horizontal="center" vertical="center" wrapText="1"/>
    </xf>
    <xf numFmtId="0" fontId="54" fillId="33" borderId="14" xfId="0" applyFont="1" applyFill="1" applyBorder="1" applyAlignment="1">
      <alignment horizontal="center" vertical="center" wrapText="1"/>
    </xf>
    <xf numFmtId="0" fontId="54" fillId="33" borderId="29"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13" xfId="0" applyFont="1" applyFill="1" applyBorder="1" applyAlignment="1">
      <alignment horizontal="center" vertical="center" wrapText="1"/>
    </xf>
    <xf numFmtId="0" fontId="8" fillId="0" borderId="45" xfId="51" applyFont="1" applyBorder="1" applyAlignment="1">
      <alignment horizontal="left" vertical="center" wrapText="1"/>
      <protection/>
    </xf>
    <xf numFmtId="0" fontId="0" fillId="0" borderId="29" xfId="0" applyBorder="1" applyAlignment="1">
      <alignment/>
    </xf>
    <xf numFmtId="0" fontId="54" fillId="0" borderId="46" xfId="0" applyFont="1" applyBorder="1" applyAlignment="1">
      <alignment horizontal="left" vertical="center" wrapText="1"/>
    </xf>
    <xf numFmtId="0" fontId="0" fillId="0" borderId="47" xfId="0" applyBorder="1" applyAlignment="1">
      <alignment/>
    </xf>
    <xf numFmtId="0" fontId="53" fillId="33" borderId="48" xfId="0" applyFont="1" applyFill="1" applyBorder="1" applyAlignment="1">
      <alignment/>
    </xf>
    <xf numFmtId="0" fontId="0" fillId="33" borderId="49" xfId="0" applyFill="1" applyBorder="1" applyAlignment="1">
      <alignment/>
    </xf>
    <xf numFmtId="0" fontId="0" fillId="33" borderId="42" xfId="0" applyFill="1" applyBorder="1" applyAlignment="1">
      <alignment/>
    </xf>
    <xf numFmtId="0" fontId="0" fillId="33" borderId="28" xfId="0" applyFill="1" applyBorder="1" applyAlignment="1">
      <alignment/>
    </xf>
    <xf numFmtId="0" fontId="0" fillId="33" borderId="45" xfId="0" applyFill="1" applyBorder="1" applyAlignment="1">
      <alignment/>
    </xf>
    <xf numFmtId="0" fontId="0" fillId="33" borderId="29" xfId="0" applyFill="1" applyBorder="1" applyAlignment="1">
      <alignment/>
    </xf>
    <xf numFmtId="0" fontId="10" fillId="0" borderId="50" xfId="51" applyFont="1" applyBorder="1" applyAlignment="1">
      <alignment horizontal="left" vertical="center" wrapText="1"/>
      <protection/>
    </xf>
    <xf numFmtId="0" fontId="0" fillId="0" borderId="44" xfId="0" applyBorder="1" applyAlignment="1">
      <alignment/>
    </xf>
    <xf numFmtId="0" fontId="59" fillId="33" borderId="0" xfId="0" applyFont="1" applyFill="1" applyAlignment="1">
      <alignment horizontal="left" vertical="center" wrapText="1"/>
    </xf>
    <xf numFmtId="0" fontId="53" fillId="33" borderId="41" xfId="0" applyFont="1" applyFill="1" applyBorder="1" applyAlignment="1">
      <alignment horizontal="right" vertical="center" wrapText="1"/>
    </xf>
    <xf numFmtId="0" fontId="0" fillId="33" borderId="41" xfId="0" applyFill="1" applyBorder="1" applyAlignment="1">
      <alignment vertical="center" wrapText="1"/>
    </xf>
    <xf numFmtId="0" fontId="10" fillId="33" borderId="14" xfId="51" applyFont="1" applyFill="1" applyBorder="1" applyAlignment="1">
      <alignment horizontal="center" vertical="center" wrapText="1"/>
      <protection/>
    </xf>
    <xf numFmtId="0" fontId="0" fillId="33" borderId="10" xfId="0" applyFill="1" applyBorder="1" applyAlignment="1">
      <alignment horizontal="center" vertical="center" wrapText="1"/>
    </xf>
    <xf numFmtId="0" fontId="0" fillId="33" borderId="12" xfId="0" applyFill="1" applyBorder="1" applyAlignment="1">
      <alignment horizontal="center" vertical="center" wrapText="1"/>
    </xf>
    <xf numFmtId="0" fontId="54" fillId="33" borderId="22" xfId="0" applyFont="1" applyFill="1" applyBorder="1" applyAlignment="1">
      <alignment horizontal="center" vertical="center" wrapText="1"/>
    </xf>
    <xf numFmtId="0" fontId="53" fillId="33" borderId="36" xfId="0" applyFont="1" applyFill="1" applyBorder="1" applyAlignment="1">
      <alignment horizontal="center" vertical="center" wrapText="1"/>
    </xf>
    <xf numFmtId="0" fontId="53" fillId="33" borderId="24" xfId="0" applyFont="1" applyFill="1" applyBorder="1" applyAlignment="1">
      <alignment horizontal="center" vertical="center" wrapText="1"/>
    </xf>
    <xf numFmtId="0" fontId="53" fillId="33" borderId="25" xfId="0" applyFont="1" applyFill="1" applyBorder="1" applyAlignment="1">
      <alignment horizontal="center" vertical="center" wrapText="1"/>
    </xf>
    <xf numFmtId="0" fontId="9" fillId="33" borderId="0" xfId="50" applyFont="1" applyFill="1" applyAlignment="1">
      <alignment horizontal="left" vertical="center"/>
      <protection/>
    </xf>
    <xf numFmtId="0" fontId="8" fillId="33" borderId="41" xfId="50" applyFont="1" applyFill="1" applyBorder="1" applyAlignment="1">
      <alignment horizontal="right" vertical="center"/>
      <protection/>
    </xf>
    <xf numFmtId="0" fontId="0" fillId="33" borderId="41" xfId="0" applyFill="1" applyBorder="1" applyAlignment="1">
      <alignment horizontal="right" vertical="center"/>
    </xf>
    <xf numFmtId="0" fontId="15" fillId="33" borderId="0" xfId="50" applyFont="1" applyFill="1" applyAlignment="1">
      <alignment horizontal="left" vertical="center" wrapText="1"/>
      <protection/>
    </xf>
    <xf numFmtId="0" fontId="18" fillId="33" borderId="0" xfId="0" applyFont="1" applyFill="1" applyAlignment="1">
      <alignment horizontal="left" vertical="center" wrapText="1"/>
    </xf>
    <xf numFmtId="0" fontId="60" fillId="33" borderId="0" xfId="0" applyFont="1" applyFill="1" applyAlignment="1">
      <alignment horizontal="left" vertical="center" wrapText="1"/>
    </xf>
    <xf numFmtId="0" fontId="15" fillId="33" borderId="0" xfId="50" applyFont="1" applyFill="1" applyAlignment="1">
      <alignment horizontal="left" vertical="top" wrapText="1"/>
      <protection/>
    </xf>
    <xf numFmtId="0" fontId="60" fillId="33" borderId="0" xfId="0" applyFont="1" applyFill="1" applyAlignment="1">
      <alignment horizontal="left" vertical="top" wrapText="1"/>
    </xf>
    <xf numFmtId="0" fontId="53"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54" xfId="0" applyFont="1" applyFill="1" applyBorder="1" applyAlignment="1">
      <alignment horizontal="center" vertical="center"/>
    </xf>
    <xf numFmtId="0" fontId="56" fillId="0" borderId="26" xfId="0" applyFont="1" applyBorder="1" applyAlignment="1">
      <alignment horizontal="center" vertical="center" wrapText="1"/>
    </xf>
    <xf numFmtId="0" fontId="56" fillId="0" borderId="55" xfId="0" applyFont="1" applyBorder="1" applyAlignment="1">
      <alignment horizontal="center" vertical="center" wrapText="1"/>
    </xf>
    <xf numFmtId="0" fontId="56" fillId="0" borderId="16" xfId="0" applyFont="1" applyBorder="1" applyAlignment="1">
      <alignment horizontal="center" vertical="center" wrapText="1"/>
    </xf>
    <xf numFmtId="0" fontId="56" fillId="0" borderId="56" xfId="0" applyFont="1" applyBorder="1" applyAlignment="1">
      <alignment horizontal="left" vertical="center" wrapText="1"/>
    </xf>
    <xf numFmtId="0" fontId="56" fillId="0" borderId="57" xfId="0" applyFont="1" applyBorder="1" applyAlignment="1">
      <alignment horizontal="left" vertical="center" wrapText="1"/>
    </xf>
    <xf numFmtId="0" fontId="59" fillId="0" borderId="0" xfId="0" applyFont="1" applyAlignment="1">
      <alignment horizontal="left" vertical="center"/>
    </xf>
    <xf numFmtId="0" fontId="52" fillId="0" borderId="0" xfId="0" applyFont="1" applyAlignment="1">
      <alignment horizontal="left" vertical="center"/>
    </xf>
    <xf numFmtId="0" fontId="56" fillId="0" borderId="27" xfId="0" applyFont="1" applyBorder="1" applyAlignment="1">
      <alignment horizontal="center" vertical="center" wrapText="1"/>
    </xf>
    <xf numFmtId="0" fontId="56" fillId="0" borderId="3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44"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40" xfId="0" applyFont="1" applyBorder="1" applyAlignment="1">
      <alignment horizontal="center" vertical="center" wrapText="1"/>
    </xf>
    <xf numFmtId="0" fontId="56" fillId="0" borderId="58" xfId="0" applyFont="1" applyBorder="1" applyAlignment="1">
      <alignment horizontal="center" vertical="center" wrapText="1"/>
    </xf>
    <xf numFmtId="0" fontId="56" fillId="0" borderId="39" xfId="0" applyFont="1" applyBorder="1" applyAlignment="1">
      <alignment horizontal="center" vertical="center" wrapText="1"/>
    </xf>
    <xf numFmtId="0" fontId="56" fillId="0" borderId="33" xfId="0" applyFont="1" applyBorder="1" applyAlignment="1">
      <alignment horizontal="center" vertical="center" wrapText="1"/>
    </xf>
    <xf numFmtId="0" fontId="56" fillId="0" borderId="34" xfId="0" applyFont="1" applyBorder="1" applyAlignment="1">
      <alignment horizontal="right" vertical="center" wrapText="1"/>
    </xf>
    <xf numFmtId="0" fontId="0" fillId="0" borderId="35" xfId="0" applyBorder="1" applyAlignment="1">
      <alignment horizontal="right" vertical="center" wrapText="1"/>
    </xf>
    <xf numFmtId="0" fontId="58" fillId="0" borderId="51" xfId="0" applyFont="1" applyBorder="1" applyAlignment="1">
      <alignment horizontal="center" vertical="center" wrapText="1"/>
    </xf>
    <xf numFmtId="0" fontId="0" fillId="0" borderId="44" xfId="0" applyBorder="1" applyAlignment="1">
      <alignment horizontal="center" vertical="center" wrapText="1"/>
    </xf>
    <xf numFmtId="0" fontId="0" fillId="0" borderId="34" xfId="0" applyBorder="1" applyAlignment="1">
      <alignment horizontal="center" vertical="center" wrapText="1"/>
    </xf>
    <xf numFmtId="0" fontId="0" fillId="0" borderId="28" xfId="0" applyBorder="1" applyAlignment="1">
      <alignment horizontal="center" vertical="center" wrapText="1"/>
    </xf>
    <xf numFmtId="0" fontId="9" fillId="0" borderId="0" xfId="50" applyFont="1" applyAlignment="1">
      <alignment horizontal="left" vertical="center" wrapText="1"/>
      <protection/>
    </xf>
    <xf numFmtId="49" fontId="5" fillId="0" borderId="20" xfId="50" applyNumberFormat="1" applyFont="1" applyBorder="1" applyAlignment="1">
      <alignment horizontal="center" vertical="center" wrapText="1"/>
      <protection/>
    </xf>
    <xf numFmtId="2" fontId="5" fillId="0" borderId="14" xfId="50" applyNumberFormat="1" applyFont="1" applyBorder="1" applyAlignment="1">
      <alignment horizontal="center" vertical="center" wrapText="1"/>
      <protection/>
    </xf>
    <xf numFmtId="2" fontId="5" fillId="0" borderId="15" xfId="50" applyNumberFormat="1" applyFont="1" applyBorder="1" applyAlignment="1">
      <alignment horizontal="center" vertical="center" wrapText="1"/>
      <protection/>
    </xf>
    <xf numFmtId="2" fontId="5" fillId="0" borderId="12" xfId="50" applyNumberFormat="1" applyFont="1" applyBorder="1" applyAlignment="1">
      <alignment horizontal="center" vertical="center" wrapText="1"/>
      <protection/>
    </xf>
    <xf numFmtId="2" fontId="5" fillId="0" borderId="13" xfId="50" applyNumberFormat="1" applyFont="1" applyBorder="1" applyAlignment="1">
      <alignment horizontal="center" vertical="center" wrapText="1"/>
      <protection/>
    </xf>
    <xf numFmtId="0" fontId="8" fillId="0" borderId="41" xfId="50" applyFont="1" applyBorder="1" applyAlignment="1">
      <alignment horizontal="right" vertical="center"/>
      <protection/>
    </xf>
    <xf numFmtId="0" fontId="0" fillId="0" borderId="41" xfId="0" applyBorder="1" applyAlignment="1">
      <alignment horizontal="right" vertical="center"/>
    </xf>
    <xf numFmtId="0" fontId="6" fillId="33" borderId="59" xfId="50" applyFont="1" applyFill="1" applyBorder="1" applyAlignment="1">
      <alignment horizontal="center" vertical="center" wrapText="1"/>
      <protection/>
    </xf>
    <xf numFmtId="0" fontId="0" fillId="33" borderId="58" xfId="0" applyFill="1" applyBorder="1" applyAlignment="1">
      <alignment horizontal="center" vertical="center" wrapText="1"/>
    </xf>
    <xf numFmtId="0" fontId="8" fillId="0" borderId="0" xfId="50" applyFont="1" applyAlignment="1">
      <alignment horizontal="left" vertical="center" wrapText="1"/>
      <protection/>
    </xf>
    <xf numFmtId="0" fontId="0" fillId="0" borderId="0" xfId="0" applyAlignment="1">
      <alignment vertical="center" wrapText="1"/>
    </xf>
    <xf numFmtId="0" fontId="5" fillId="0" borderId="27" xfId="50" applyFont="1" applyBorder="1" applyAlignment="1">
      <alignment horizontal="center" vertical="center" wrapText="1"/>
      <protection/>
    </xf>
    <xf numFmtId="0" fontId="5" fillId="0" borderId="21" xfId="50" applyFont="1" applyBorder="1" applyAlignment="1">
      <alignment horizontal="center" vertical="center" wrapText="1"/>
      <protection/>
    </xf>
    <xf numFmtId="49" fontId="5" fillId="0" borderId="18" xfId="50" applyNumberFormat="1" applyFont="1" applyBorder="1" applyAlignment="1">
      <alignment horizontal="center" vertical="center" wrapText="1"/>
      <protection/>
    </xf>
    <xf numFmtId="0" fontId="8" fillId="0" borderId="27" xfId="50" applyFont="1" applyBorder="1" applyAlignment="1">
      <alignment horizontal="center" vertical="center" wrapText="1"/>
      <protection/>
    </xf>
    <xf numFmtId="0" fontId="59" fillId="0" borderId="0" xfId="0" applyFont="1" applyAlignment="1">
      <alignment/>
    </xf>
    <xf numFmtId="0" fontId="61" fillId="0" borderId="0" xfId="0" applyFont="1" applyAlignment="1">
      <alignment/>
    </xf>
    <xf numFmtId="0" fontId="53" fillId="0" borderId="27" xfId="0" applyFont="1" applyBorder="1" applyAlignment="1">
      <alignment horizontal="center"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Normal 2 2"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34</xdr:row>
      <xdr:rowOff>9525</xdr:rowOff>
    </xdr:from>
    <xdr:to>
      <xdr:col>6</xdr:col>
      <xdr:colOff>66675</xdr:colOff>
      <xdr:row>35</xdr:row>
      <xdr:rowOff>133350</xdr:rowOff>
    </xdr:to>
    <xdr:sp fLocksText="0">
      <xdr:nvSpPr>
        <xdr:cNvPr id="1" name="ZoneTexte 1"/>
        <xdr:cNvSpPr txBox="1">
          <a:spLocks noChangeArrowheads="1"/>
        </xdr:cNvSpPr>
      </xdr:nvSpPr>
      <xdr:spPr>
        <a:xfrm>
          <a:off x="4057650" y="5857875"/>
          <a:ext cx="647700" cy="28575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20CP%20fin%202012\Novembre\Graph%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b recours separation episode 2"/>
      <sheetName val="Durées"/>
      <sheetName val="Durée taille étab"/>
      <sheetName val="Durée taille etab moy"/>
      <sheetName val="Durées par sect"/>
      <sheetName val="Truc2"/>
    </sheetNames>
    <sheetDataSet>
      <sheetData sheetId="5">
        <row r="1">
          <cell r="A1" t="str">
            <v>Mois</v>
          </cell>
          <cell r="B1" t="str">
            <v>Heures</v>
          </cell>
          <cell r="C1" t="str">
            <v>Nombre de salariés concernés par la consommation de chômage partiel (axe de gauche)</v>
          </cell>
        </row>
        <row r="2">
          <cell r="A2" t="str">
            <v>01/2007</v>
          </cell>
          <cell r="B2">
            <v>390332</v>
          </cell>
          <cell r="C2">
            <v>13361</v>
          </cell>
        </row>
        <row r="3">
          <cell r="A3" t="str">
            <v>02/2007</v>
          </cell>
          <cell r="B3">
            <v>228102</v>
          </cell>
          <cell r="C3">
            <v>33166</v>
          </cell>
        </row>
        <row r="4">
          <cell r="A4" t="str">
            <v>03/2007</v>
          </cell>
          <cell r="B4">
            <v>286493</v>
          </cell>
          <cell r="C4">
            <v>9535</v>
          </cell>
        </row>
        <row r="5">
          <cell r="A5" t="str">
            <v>04/2007</v>
          </cell>
          <cell r="B5">
            <v>191619</v>
          </cell>
          <cell r="C5">
            <v>11517</v>
          </cell>
        </row>
        <row r="6">
          <cell r="A6" t="str">
            <v>05/2007</v>
          </cell>
          <cell r="B6">
            <v>120320</v>
          </cell>
          <cell r="C6">
            <v>4331</v>
          </cell>
        </row>
        <row r="7">
          <cell r="A7" t="str">
            <v>06/2007</v>
          </cell>
          <cell r="B7">
            <v>173108</v>
          </cell>
          <cell r="C7">
            <v>6531</v>
          </cell>
        </row>
        <row r="8">
          <cell r="A8" t="str">
            <v>07/2007</v>
          </cell>
          <cell r="B8">
            <v>146105</v>
          </cell>
          <cell r="C8">
            <v>13970</v>
          </cell>
        </row>
        <row r="9">
          <cell r="A9" t="str">
            <v>08/2007</v>
          </cell>
          <cell r="B9">
            <v>112646</v>
          </cell>
          <cell r="C9">
            <v>6696</v>
          </cell>
        </row>
        <row r="10">
          <cell r="A10" t="str">
            <v>09/2007</v>
          </cell>
          <cell r="B10">
            <v>116278</v>
          </cell>
          <cell r="C10">
            <v>3354</v>
          </cell>
        </row>
        <row r="11">
          <cell r="A11" t="str">
            <v>10/2007</v>
          </cell>
          <cell r="B11">
            <v>238559</v>
          </cell>
          <cell r="C11">
            <v>14818</v>
          </cell>
        </row>
        <row r="12">
          <cell r="A12" t="str">
            <v>11/2007</v>
          </cell>
          <cell r="B12">
            <v>242654</v>
          </cell>
          <cell r="C12">
            <v>11884</v>
          </cell>
        </row>
        <row r="13">
          <cell r="A13" t="str">
            <v>12/2007</v>
          </cell>
          <cell r="B13">
            <v>255419</v>
          </cell>
          <cell r="C13">
            <v>9092</v>
          </cell>
        </row>
        <row r="14">
          <cell r="A14" t="str">
            <v>01/2008</v>
          </cell>
          <cell r="B14">
            <v>471705</v>
          </cell>
          <cell r="C14">
            <v>8516</v>
          </cell>
        </row>
        <row r="15">
          <cell r="A15" t="str">
            <v>02/2008</v>
          </cell>
          <cell r="B15">
            <v>214634</v>
          </cell>
          <cell r="C15">
            <v>8847</v>
          </cell>
        </row>
        <row r="16">
          <cell r="A16" t="str">
            <v>03/2008</v>
          </cell>
          <cell r="B16">
            <v>190192</v>
          </cell>
          <cell r="C16">
            <v>6975</v>
          </cell>
        </row>
        <row r="17">
          <cell r="A17" t="str">
            <v>04/2008</v>
          </cell>
          <cell r="B17">
            <v>314666</v>
          </cell>
          <cell r="C17">
            <v>12270</v>
          </cell>
        </row>
        <row r="18">
          <cell r="A18" t="str">
            <v>05/2008</v>
          </cell>
          <cell r="B18">
            <v>232972</v>
          </cell>
          <cell r="C18">
            <v>10432</v>
          </cell>
        </row>
        <row r="19">
          <cell r="A19" t="str">
            <v>06/2008</v>
          </cell>
          <cell r="B19">
            <v>374290</v>
          </cell>
          <cell r="C19">
            <v>18069</v>
          </cell>
        </row>
        <row r="20">
          <cell r="A20" t="str">
            <v>07/2008</v>
          </cell>
          <cell r="B20">
            <v>252669</v>
          </cell>
          <cell r="C20">
            <v>12220</v>
          </cell>
        </row>
        <row r="21">
          <cell r="A21" t="str">
            <v>08/2008</v>
          </cell>
          <cell r="B21">
            <v>101951</v>
          </cell>
          <cell r="C21">
            <v>3320</v>
          </cell>
        </row>
        <row r="22">
          <cell r="A22" t="str">
            <v>09/2008</v>
          </cell>
          <cell r="B22">
            <v>419738</v>
          </cell>
          <cell r="C22">
            <v>22416</v>
          </cell>
        </row>
        <row r="23">
          <cell r="A23" t="str">
            <v>10/2008</v>
          </cell>
          <cell r="B23">
            <v>1217102</v>
          </cell>
          <cell r="C23">
            <v>63765</v>
          </cell>
        </row>
        <row r="24">
          <cell r="A24" t="str">
            <v>11/2008</v>
          </cell>
          <cell r="B24">
            <v>2105565</v>
          </cell>
          <cell r="C24">
            <v>123302</v>
          </cell>
        </row>
        <row r="25">
          <cell r="A25" t="str">
            <v>12/2008</v>
          </cell>
          <cell r="B25">
            <v>5887807</v>
          </cell>
          <cell r="C25">
            <v>206289</v>
          </cell>
        </row>
        <row r="26">
          <cell r="A26" t="str">
            <v>01/2009</v>
          </cell>
          <cell r="B26">
            <v>6008641</v>
          </cell>
          <cell r="C26">
            <v>186708</v>
          </cell>
        </row>
        <row r="27">
          <cell r="A27" t="str">
            <v>02/2009</v>
          </cell>
          <cell r="B27">
            <v>8533478</v>
          </cell>
          <cell r="C27">
            <v>245071</v>
          </cell>
        </row>
        <row r="28">
          <cell r="A28" t="str">
            <v>03/2009</v>
          </cell>
          <cell r="B28">
            <v>10484878</v>
          </cell>
          <cell r="C28">
            <v>282775</v>
          </cell>
        </row>
        <row r="29">
          <cell r="A29" t="str">
            <v>04/2009</v>
          </cell>
          <cell r="B29">
            <v>10111371</v>
          </cell>
          <cell r="C29">
            <v>295206</v>
          </cell>
        </row>
        <row r="30">
          <cell r="A30" t="str">
            <v>05/2009</v>
          </cell>
          <cell r="B30">
            <v>8403322</v>
          </cell>
          <cell r="C30">
            <v>271990</v>
          </cell>
        </row>
        <row r="31">
          <cell r="A31" t="str">
            <v>06/2009</v>
          </cell>
          <cell r="B31">
            <v>7511534</v>
          </cell>
          <cell r="C31">
            <v>244886</v>
          </cell>
        </row>
        <row r="32">
          <cell r="A32" t="str">
            <v>07/2009</v>
          </cell>
          <cell r="B32">
            <v>5732185</v>
          </cell>
          <cell r="C32">
            <v>197743</v>
          </cell>
        </row>
        <row r="33">
          <cell r="A33" t="str">
            <v>08/2009</v>
          </cell>
          <cell r="B33">
            <v>2893420</v>
          </cell>
          <cell r="C33">
            <v>110313</v>
          </cell>
        </row>
        <row r="34">
          <cell r="A34" t="str">
            <v>09/2009</v>
          </cell>
          <cell r="B34">
            <v>5988635</v>
          </cell>
          <cell r="C34">
            <v>189874</v>
          </cell>
        </row>
        <row r="35">
          <cell r="A35" t="str">
            <v>10/2009</v>
          </cell>
          <cell r="B35">
            <v>6665607</v>
          </cell>
          <cell r="C35">
            <v>213008</v>
          </cell>
        </row>
        <row r="36">
          <cell r="A36" t="str">
            <v>11/2009</v>
          </cell>
          <cell r="B36">
            <v>6113025</v>
          </cell>
          <cell r="C36">
            <v>221733</v>
          </cell>
        </row>
        <row r="37">
          <cell r="A37" t="str">
            <v>12/2009</v>
          </cell>
          <cell r="B37">
            <v>7507187</v>
          </cell>
          <cell r="C37">
            <v>221959</v>
          </cell>
        </row>
        <row r="38">
          <cell r="A38" t="str">
            <v>01/2010</v>
          </cell>
          <cell r="B38">
            <v>4218239</v>
          </cell>
          <cell r="C38">
            <v>144748</v>
          </cell>
        </row>
        <row r="39">
          <cell r="A39" t="str">
            <v>02/2010</v>
          </cell>
          <cell r="B39">
            <v>4019466</v>
          </cell>
          <cell r="C39">
            <v>143283</v>
          </cell>
        </row>
        <row r="40">
          <cell r="A40" t="str">
            <v>03/2010</v>
          </cell>
          <cell r="B40">
            <v>3681572</v>
          </cell>
          <cell r="C40">
            <v>133767</v>
          </cell>
        </row>
        <row r="41">
          <cell r="A41" t="str">
            <v>04/2010</v>
          </cell>
          <cell r="B41">
            <v>3254678</v>
          </cell>
          <cell r="C41">
            <v>117069</v>
          </cell>
        </row>
        <row r="42">
          <cell r="A42" t="str">
            <v>05/2010</v>
          </cell>
          <cell r="B42">
            <v>2410578</v>
          </cell>
          <cell r="C42">
            <v>96878</v>
          </cell>
        </row>
        <row r="43">
          <cell r="A43" t="str">
            <v>06/2010</v>
          </cell>
          <cell r="B43">
            <v>2048554</v>
          </cell>
          <cell r="C43">
            <v>78743</v>
          </cell>
        </row>
        <row r="44">
          <cell r="A44" t="str">
            <v>07/2010</v>
          </cell>
          <cell r="B44">
            <v>1295376</v>
          </cell>
          <cell r="C44">
            <v>42426</v>
          </cell>
        </row>
        <row r="45">
          <cell r="A45" t="str">
            <v>08/2010</v>
          </cell>
          <cell r="B45">
            <v>603392</v>
          </cell>
          <cell r="C45">
            <v>24382</v>
          </cell>
        </row>
        <row r="46">
          <cell r="A46" t="str">
            <v>09/2010</v>
          </cell>
          <cell r="B46">
            <v>1084499</v>
          </cell>
          <cell r="C46">
            <v>34181</v>
          </cell>
        </row>
        <row r="47">
          <cell r="A47" t="str">
            <v>10/2010</v>
          </cell>
          <cell r="B47">
            <v>1302862</v>
          </cell>
          <cell r="C47">
            <v>44183</v>
          </cell>
        </row>
        <row r="48">
          <cell r="A48" t="str">
            <v>11/2010</v>
          </cell>
          <cell r="B48">
            <v>1010674</v>
          </cell>
          <cell r="C48">
            <v>38563</v>
          </cell>
        </row>
        <row r="49">
          <cell r="A49" t="str">
            <v>12/2010</v>
          </cell>
          <cell r="B49">
            <v>1757450</v>
          </cell>
          <cell r="C49">
            <v>52291</v>
          </cell>
        </row>
      </sheetData>
    </sheetDataSet>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4"/>
  </sheetPr>
  <dimension ref="A1:O68"/>
  <sheetViews>
    <sheetView tabSelected="1" zoomScalePageLayoutView="0" workbookViewId="0" topLeftCell="A1">
      <selection activeCell="A1" sqref="A1:C1"/>
    </sheetView>
  </sheetViews>
  <sheetFormatPr defaultColWidth="11.421875" defaultRowHeight="15"/>
  <cols>
    <col min="1" max="1" width="18.00390625" style="29" customWidth="1"/>
    <col min="2" max="2" width="29.28125" style="29" customWidth="1"/>
    <col min="3" max="3" width="24.28125" style="32" customWidth="1"/>
    <col min="4" max="4" width="18.00390625" style="29" bestFit="1" customWidth="1"/>
    <col min="5" max="5" width="11.421875" style="92" customWidth="1"/>
    <col min="6" max="16384" width="11.421875" style="29" customWidth="1"/>
  </cols>
  <sheetData>
    <row r="1" spans="1:10" s="92" customFormat="1" ht="15.75">
      <c r="A1" s="121" t="s">
        <v>305</v>
      </c>
      <c r="B1" s="190" t="s">
        <v>292</v>
      </c>
      <c r="C1" s="190"/>
      <c r="D1" s="190"/>
      <c r="E1" s="190"/>
      <c r="F1" s="190"/>
      <c r="G1" s="190"/>
      <c r="H1" s="190"/>
      <c r="I1" s="190"/>
      <c r="J1" s="190"/>
    </row>
    <row r="2" s="92" customFormat="1" ht="12.75"/>
    <row r="3" spans="1:3" ht="42" customHeight="1">
      <c r="A3" s="127" t="s">
        <v>149</v>
      </c>
      <c r="B3" s="129" t="s">
        <v>235</v>
      </c>
      <c r="C3" s="128" t="s">
        <v>217</v>
      </c>
    </row>
    <row r="4" spans="1:15" ht="12.75">
      <c r="A4" s="31" t="s">
        <v>13</v>
      </c>
      <c r="B4" s="130">
        <v>0.32930937</v>
      </c>
      <c r="C4" s="132">
        <v>0.77106041</v>
      </c>
      <c r="D4" s="32"/>
      <c r="F4" s="92"/>
      <c r="G4" s="92"/>
      <c r="H4" s="92"/>
      <c r="I4" s="92"/>
      <c r="J4" s="92"/>
      <c r="K4" s="92"/>
      <c r="L4" s="92"/>
      <c r="M4" s="92"/>
      <c r="N4" s="92"/>
      <c r="O4" s="92"/>
    </row>
    <row r="5" spans="1:15" ht="12.75">
      <c r="A5" s="31" t="s">
        <v>14</v>
      </c>
      <c r="B5" s="130">
        <v>0.32181246999999996</v>
      </c>
      <c r="C5" s="133">
        <v>0.71324658</v>
      </c>
      <c r="D5" s="32"/>
      <c r="F5" s="92"/>
      <c r="G5" s="92"/>
      <c r="H5" s="92"/>
      <c r="I5" s="92"/>
      <c r="J5" s="92"/>
      <c r="K5" s="92"/>
      <c r="L5" s="92"/>
      <c r="M5" s="92"/>
      <c r="N5" s="92"/>
      <c r="O5" s="92"/>
    </row>
    <row r="6" spans="1:15" ht="12.75">
      <c r="A6" s="31" t="s">
        <v>15</v>
      </c>
      <c r="B6" s="130">
        <v>1.03492213</v>
      </c>
      <c r="C6" s="133">
        <v>0.33849436</v>
      </c>
      <c r="D6" s="32"/>
      <c r="F6" s="92"/>
      <c r="G6" s="92"/>
      <c r="H6" s="92"/>
      <c r="I6" s="92"/>
      <c r="J6" s="92"/>
      <c r="K6" s="92"/>
      <c r="L6" s="92"/>
      <c r="M6" s="92"/>
      <c r="N6" s="92"/>
      <c r="O6" s="92"/>
    </row>
    <row r="7" spans="1:15" ht="12.75">
      <c r="A7" s="136" t="s">
        <v>16</v>
      </c>
      <c r="B7" s="131">
        <v>1.0382308</v>
      </c>
      <c r="C7" s="137">
        <v>0.32001825</v>
      </c>
      <c r="D7" s="32"/>
      <c r="F7" s="92"/>
      <c r="G7" s="92"/>
      <c r="H7" s="92"/>
      <c r="I7" s="92"/>
      <c r="J7" s="92"/>
      <c r="K7" s="92"/>
      <c r="L7" s="92"/>
      <c r="M7" s="92"/>
      <c r="N7" s="92"/>
      <c r="O7" s="92"/>
    </row>
    <row r="8" spans="1:15" ht="12.75">
      <c r="A8" s="31" t="s">
        <v>17</v>
      </c>
      <c r="B8" s="130">
        <v>1.21118015</v>
      </c>
      <c r="C8" s="133">
        <v>0.34646481</v>
      </c>
      <c r="D8" s="32"/>
      <c r="F8" s="92"/>
      <c r="G8" s="92"/>
      <c r="H8" s="92"/>
      <c r="I8" s="92"/>
      <c r="J8" s="92"/>
      <c r="K8" s="92"/>
      <c r="L8" s="92"/>
      <c r="M8" s="92"/>
      <c r="N8" s="92"/>
      <c r="O8" s="92"/>
    </row>
    <row r="9" spans="1:15" ht="12.75">
      <c r="A9" s="31" t="s">
        <v>18</v>
      </c>
      <c r="B9" s="130">
        <v>1.51035851</v>
      </c>
      <c r="C9" s="133">
        <v>-0.46540168</v>
      </c>
      <c r="D9" s="32"/>
      <c r="F9" s="92"/>
      <c r="G9" s="92"/>
      <c r="H9" s="92"/>
      <c r="I9" s="92"/>
      <c r="J9" s="92"/>
      <c r="K9" s="92"/>
      <c r="L9" s="92"/>
      <c r="M9" s="92"/>
      <c r="N9" s="92"/>
      <c r="O9" s="92"/>
    </row>
    <row r="10" spans="1:15" ht="12.75">
      <c r="A10" s="31" t="s">
        <v>19</v>
      </c>
      <c r="B10" s="130">
        <v>1.8577313400000002</v>
      </c>
      <c r="C10" s="133">
        <v>-0.27212713</v>
      </c>
      <c r="D10" s="32"/>
      <c r="F10" s="92"/>
      <c r="G10" s="92"/>
      <c r="H10" s="92"/>
      <c r="I10" s="92"/>
      <c r="J10" s="92"/>
      <c r="K10" s="92"/>
      <c r="L10" s="92"/>
      <c r="M10" s="92"/>
      <c r="N10" s="92"/>
      <c r="O10" s="92"/>
    </row>
    <row r="11" spans="1:15" ht="12.75">
      <c r="A11" s="136" t="s">
        <v>20</v>
      </c>
      <c r="B11" s="131">
        <v>7.31437958</v>
      </c>
      <c r="C11" s="137">
        <v>-1.45615556</v>
      </c>
      <c r="D11" s="32"/>
      <c r="F11" s="92"/>
      <c r="G11" s="92"/>
      <c r="H11" s="92"/>
      <c r="I11" s="92"/>
      <c r="J11" s="92"/>
      <c r="K11" s="92"/>
      <c r="L11" s="92"/>
      <c r="M11" s="92"/>
      <c r="N11" s="92"/>
      <c r="O11" s="92"/>
    </row>
    <row r="12" spans="1:15" ht="15">
      <c r="A12" s="31" t="s">
        <v>21</v>
      </c>
      <c r="B12" s="130">
        <v>20.424136710000003</v>
      </c>
      <c r="C12" s="133">
        <v>-1.69085327</v>
      </c>
      <c r="D12" s="32"/>
      <c r="F12"/>
      <c r="G12" s="92"/>
      <c r="H12"/>
      <c r="I12" s="92"/>
      <c r="J12" s="92"/>
      <c r="K12" s="92"/>
      <c r="L12" s="92"/>
      <c r="M12" s="92"/>
      <c r="N12" s="92"/>
      <c r="O12" s="92"/>
    </row>
    <row r="13" spans="1:15" ht="15">
      <c r="A13" s="31" t="s">
        <v>22</v>
      </c>
      <c r="B13" s="130">
        <v>25.795494350000002</v>
      </c>
      <c r="C13" s="133">
        <v>-0.10791748</v>
      </c>
      <c r="D13" s="32"/>
      <c r="F13"/>
      <c r="G13" s="92"/>
      <c r="H13"/>
      <c r="I13"/>
      <c r="J13"/>
      <c r="L13" s="92"/>
      <c r="M13" s="92"/>
      <c r="N13" s="92"/>
      <c r="O13" s="92"/>
    </row>
    <row r="14" spans="1:15" ht="15">
      <c r="A14" s="31" t="s">
        <v>23</v>
      </c>
      <c r="B14" s="130">
        <v>24.623826010000002</v>
      </c>
      <c r="C14" s="133">
        <v>0.16885926</v>
      </c>
      <c r="D14" s="32"/>
      <c r="F14"/>
      <c r="G14" s="92"/>
      <c r="H14"/>
      <c r="I14"/>
      <c r="J14"/>
      <c r="K14"/>
      <c r="L14" s="92"/>
      <c r="M14" s="92"/>
      <c r="N14" s="92"/>
      <c r="O14" s="92"/>
    </row>
    <row r="15" spans="1:15" ht="15">
      <c r="A15" s="136" t="s">
        <v>24</v>
      </c>
      <c r="B15" s="131">
        <v>17.22395623</v>
      </c>
      <c r="C15" s="137">
        <v>0.61666835</v>
      </c>
      <c r="D15" s="32"/>
      <c r="F15"/>
      <c r="G15" s="92"/>
      <c r="H15"/>
      <c r="I15"/>
      <c r="J15"/>
      <c r="K15"/>
      <c r="L15" s="92"/>
      <c r="M15" s="92"/>
      <c r="N15" s="92"/>
      <c r="O15" s="92"/>
    </row>
    <row r="16" spans="1:15" ht="15">
      <c r="A16" s="31" t="s">
        <v>25</v>
      </c>
      <c r="B16" s="130">
        <v>10.0164059</v>
      </c>
      <c r="C16" s="133">
        <v>0.50215161</v>
      </c>
      <c r="D16" s="32"/>
      <c r="F16"/>
      <c r="G16" s="92"/>
      <c r="H16"/>
      <c r="I16"/>
      <c r="J16"/>
      <c r="K16"/>
      <c r="L16" s="92"/>
      <c r="M16" s="92"/>
      <c r="N16" s="92"/>
      <c r="O16" s="92"/>
    </row>
    <row r="17" spans="1:15" ht="15">
      <c r="A17" s="31" t="s">
        <v>26</v>
      </c>
      <c r="B17" s="130">
        <v>8.12161337</v>
      </c>
      <c r="C17" s="133">
        <v>0.61614492</v>
      </c>
      <c r="D17" s="32"/>
      <c r="F17"/>
      <c r="G17" s="92"/>
      <c r="H17"/>
      <c r="I17"/>
      <c r="J17"/>
      <c r="K17"/>
      <c r="L17" s="92"/>
      <c r="M17" s="92"/>
      <c r="N17" s="92"/>
      <c r="O17" s="92"/>
    </row>
    <row r="18" spans="1:15" ht="15">
      <c r="A18" s="31" t="s">
        <v>27</v>
      </c>
      <c r="B18" s="130">
        <v>6.07929996</v>
      </c>
      <c r="C18" s="133">
        <v>0.46891189</v>
      </c>
      <c r="D18" s="32"/>
      <c r="F18"/>
      <c r="G18" s="92"/>
      <c r="H18"/>
      <c r="I18"/>
      <c r="J18"/>
      <c r="K18"/>
      <c r="L18" s="92"/>
      <c r="M18" s="92"/>
      <c r="N18" s="92"/>
      <c r="O18" s="92"/>
    </row>
    <row r="19" spans="1:15" ht="15">
      <c r="A19" s="136" t="s">
        <v>28</v>
      </c>
      <c r="B19" s="131">
        <v>4.34809852</v>
      </c>
      <c r="C19" s="137">
        <v>0.60796731</v>
      </c>
      <c r="D19" s="32"/>
      <c r="F19"/>
      <c r="G19" s="92"/>
      <c r="H19"/>
      <c r="I19"/>
      <c r="J19"/>
      <c r="K19"/>
      <c r="L19" s="92"/>
      <c r="M19" s="92"/>
      <c r="N19" s="92"/>
      <c r="O19" s="92"/>
    </row>
    <row r="20" spans="1:15" ht="15">
      <c r="A20" s="31" t="s">
        <v>29</v>
      </c>
      <c r="B20" s="130">
        <v>3.0214037400000002</v>
      </c>
      <c r="C20" s="133">
        <v>1.0917321</v>
      </c>
      <c r="D20" s="32"/>
      <c r="F20"/>
      <c r="G20" s="92"/>
      <c r="H20"/>
      <c r="I20"/>
      <c r="J20"/>
      <c r="K20"/>
      <c r="L20" s="92"/>
      <c r="M20" s="92"/>
      <c r="N20" s="92"/>
      <c r="O20" s="92"/>
    </row>
    <row r="21" spans="1:15" ht="15">
      <c r="A21" s="31" t="s">
        <v>30</v>
      </c>
      <c r="B21" s="130">
        <v>2.9955797000000004</v>
      </c>
      <c r="C21" s="133">
        <v>-0.05265979</v>
      </c>
      <c r="D21" s="32"/>
      <c r="F21"/>
      <c r="G21" s="92"/>
      <c r="H21"/>
      <c r="I21"/>
      <c r="J21"/>
      <c r="K21"/>
      <c r="L21" s="92"/>
      <c r="M21" s="92"/>
      <c r="N21" s="92"/>
      <c r="O21" s="92"/>
    </row>
    <row r="22" spans="1:15" ht="15">
      <c r="A22" s="31" t="s">
        <v>31</v>
      </c>
      <c r="B22" s="130">
        <v>3.2963785</v>
      </c>
      <c r="C22" s="133">
        <v>0.2863457</v>
      </c>
      <c r="D22" s="32"/>
      <c r="F22"/>
      <c r="G22" s="92"/>
      <c r="H22"/>
      <c r="I22"/>
      <c r="J22"/>
      <c r="K22"/>
      <c r="L22" s="92"/>
      <c r="M22" s="92"/>
      <c r="N22" s="92"/>
      <c r="O22" s="92"/>
    </row>
    <row r="23" spans="1:15" ht="15">
      <c r="A23" s="136" t="s">
        <v>32</v>
      </c>
      <c r="B23" s="131">
        <v>3.43816554</v>
      </c>
      <c r="C23" s="137">
        <v>0.21905342</v>
      </c>
      <c r="D23" s="32"/>
      <c r="F23"/>
      <c r="G23" s="92"/>
      <c r="H23"/>
      <c r="I23"/>
      <c r="J23"/>
      <c r="K23"/>
      <c r="L23" s="92"/>
      <c r="M23" s="92"/>
      <c r="N23" s="92"/>
      <c r="O23" s="92"/>
    </row>
    <row r="24" spans="1:15" ht="15">
      <c r="A24" s="31" t="s">
        <v>33</v>
      </c>
      <c r="B24" s="130">
        <v>4.08735864</v>
      </c>
      <c r="C24" s="133">
        <v>-0.05844062</v>
      </c>
      <c r="D24" s="32"/>
      <c r="F24"/>
      <c r="G24" s="92"/>
      <c r="H24"/>
      <c r="I24"/>
      <c r="J24"/>
      <c r="K24"/>
      <c r="L24" s="92"/>
      <c r="M24" s="92"/>
      <c r="N24" s="92"/>
      <c r="O24" s="92"/>
    </row>
    <row r="25" spans="1:15" ht="15">
      <c r="A25" s="31" t="s">
        <v>34</v>
      </c>
      <c r="B25" s="130">
        <v>4.50548259</v>
      </c>
      <c r="C25" s="133">
        <v>-0.19105295</v>
      </c>
      <c r="D25" s="32"/>
      <c r="F25"/>
      <c r="G25" s="92"/>
      <c r="H25"/>
      <c r="I25"/>
      <c r="J25"/>
      <c r="K25"/>
      <c r="L25" s="92"/>
      <c r="M25" s="92"/>
      <c r="N25" s="92"/>
      <c r="O25" s="92"/>
    </row>
    <row r="26" spans="1:15" ht="15">
      <c r="A26" s="31" t="s">
        <v>35</v>
      </c>
      <c r="B26" s="130">
        <v>6.81231348</v>
      </c>
      <c r="C26" s="133">
        <v>0.25388278</v>
      </c>
      <c r="D26" s="32"/>
      <c r="F26"/>
      <c r="G26" s="92"/>
      <c r="H26"/>
      <c r="I26"/>
      <c r="J26"/>
      <c r="K26"/>
      <c r="L26" s="92"/>
      <c r="M26" s="92"/>
      <c r="N26" s="92"/>
      <c r="O26" s="92"/>
    </row>
    <row r="27" spans="1:15" ht="15">
      <c r="A27" s="136" t="s">
        <v>36</v>
      </c>
      <c r="B27" s="131">
        <v>7.90160241</v>
      </c>
      <c r="C27" s="137">
        <v>0.01914627</v>
      </c>
      <c r="D27" s="32"/>
      <c r="F27"/>
      <c r="G27" s="92"/>
      <c r="H27"/>
      <c r="I27"/>
      <c r="J27"/>
      <c r="K27"/>
      <c r="L27" s="92"/>
      <c r="M27" s="92"/>
      <c r="N27" s="92"/>
      <c r="O27" s="92"/>
    </row>
    <row r="28" spans="1:15" ht="15">
      <c r="A28" s="31" t="s">
        <v>37</v>
      </c>
      <c r="B28" s="130">
        <v>7.0329154</v>
      </c>
      <c r="C28" s="133">
        <v>-0.04233542</v>
      </c>
      <c r="D28" s="32"/>
      <c r="F28"/>
      <c r="G28" s="92"/>
      <c r="H28"/>
      <c r="I28"/>
      <c r="J28"/>
      <c r="K28"/>
      <c r="L28" s="92"/>
      <c r="M28" s="92"/>
      <c r="N28" s="92"/>
      <c r="O28" s="92"/>
    </row>
    <row r="29" spans="1:15" ht="15">
      <c r="A29" s="31" t="s">
        <v>38</v>
      </c>
      <c r="B29" s="130">
        <v>6.1903769</v>
      </c>
      <c r="C29" s="133">
        <v>0.66114361</v>
      </c>
      <c r="D29" s="32"/>
      <c r="F29"/>
      <c r="G29" s="92"/>
      <c r="H29"/>
      <c r="I29"/>
      <c r="J29"/>
      <c r="K29"/>
      <c r="L29" s="92"/>
      <c r="M29" s="92"/>
      <c r="N29" s="92"/>
      <c r="O29" s="92"/>
    </row>
    <row r="30" spans="1:15" ht="15">
      <c r="A30" s="31" t="s">
        <v>39</v>
      </c>
      <c r="B30" s="130">
        <v>7.171379150000001</v>
      </c>
      <c r="C30" s="133">
        <v>0.02298697</v>
      </c>
      <c r="D30" s="32"/>
      <c r="F30"/>
      <c r="G30" s="92"/>
      <c r="H30"/>
      <c r="I30"/>
      <c r="J30"/>
      <c r="K30"/>
      <c r="L30" s="92"/>
      <c r="M30" s="92"/>
      <c r="N30" s="92"/>
      <c r="O30" s="92"/>
    </row>
    <row r="31" spans="1:15" ht="15">
      <c r="A31" s="136" t="s">
        <v>40</v>
      </c>
      <c r="B31" s="131">
        <v>6.64806693</v>
      </c>
      <c r="C31" s="137">
        <v>0.23773268</v>
      </c>
      <c r="D31" s="32"/>
      <c r="F31"/>
      <c r="G31" s="92"/>
      <c r="H31"/>
      <c r="I31"/>
      <c r="J31"/>
      <c r="K31"/>
      <c r="L31" s="92"/>
      <c r="M31" s="92"/>
      <c r="N31" s="92"/>
      <c r="O31" s="92"/>
    </row>
    <row r="32" spans="1:15" ht="15">
      <c r="A32" s="31" t="s">
        <v>41</v>
      </c>
      <c r="B32" s="130">
        <v>6.3642908</v>
      </c>
      <c r="C32" s="133">
        <v>-0.02936794</v>
      </c>
      <c r="D32" s="32"/>
      <c r="F32"/>
      <c r="G32" s="92"/>
      <c r="H32"/>
      <c r="I32"/>
      <c r="J32"/>
      <c r="K32"/>
      <c r="L32" s="92"/>
      <c r="M32" s="92"/>
      <c r="N32" s="92"/>
      <c r="O32" s="92"/>
    </row>
    <row r="33" spans="1:15" ht="15">
      <c r="A33" s="31" t="s">
        <v>42</v>
      </c>
      <c r="B33" s="130">
        <v>6.35128961</v>
      </c>
      <c r="C33" s="133">
        <v>0.16595576</v>
      </c>
      <c r="D33" s="32"/>
      <c r="F33"/>
      <c r="G33" s="92"/>
      <c r="H33"/>
      <c r="I33"/>
      <c r="J33"/>
      <c r="K33"/>
      <c r="L33" s="92"/>
      <c r="M33" s="92"/>
      <c r="N33" s="92"/>
      <c r="O33" s="92"/>
    </row>
    <row r="34" spans="1:11" ht="15" customHeight="1">
      <c r="A34" s="31" t="s">
        <v>43</v>
      </c>
      <c r="B34" s="130">
        <v>6.75601653</v>
      </c>
      <c r="C34" s="133">
        <v>0.36691393</v>
      </c>
      <c r="D34" s="32"/>
      <c r="F34"/>
      <c r="G34" s="92"/>
      <c r="H34"/>
      <c r="I34"/>
      <c r="J34"/>
      <c r="K34"/>
    </row>
    <row r="35" spans="1:4" ht="15" customHeight="1">
      <c r="A35" s="136" t="s">
        <v>44</v>
      </c>
      <c r="B35" s="131">
        <v>6.703417089999999</v>
      </c>
      <c r="C35" s="137">
        <v>0.12308686</v>
      </c>
      <c r="D35" s="32"/>
    </row>
    <row r="36" spans="1:4" ht="12.75">
      <c r="A36" s="31" t="s">
        <v>45</v>
      </c>
      <c r="B36" s="130">
        <v>6.629870700000001</v>
      </c>
      <c r="C36" s="133">
        <v>0.64653493</v>
      </c>
      <c r="D36" s="32"/>
    </row>
    <row r="37" spans="1:4" ht="15" customHeight="1">
      <c r="A37" s="31" t="s">
        <v>46</v>
      </c>
      <c r="B37" s="130">
        <v>6.14368672</v>
      </c>
      <c r="C37" s="133">
        <v>0.01727945</v>
      </c>
      <c r="D37" s="32"/>
    </row>
    <row r="38" spans="1:4" ht="12.75" customHeight="1">
      <c r="A38" s="29" t="s">
        <v>47</v>
      </c>
      <c r="B38" s="130">
        <v>6.16100355</v>
      </c>
      <c r="C38" s="134">
        <v>0.34534665</v>
      </c>
      <c r="D38" s="32"/>
    </row>
    <row r="39" spans="1:4" ht="12.75">
      <c r="A39" s="29" t="s">
        <v>216</v>
      </c>
      <c r="B39" s="130">
        <v>4.60183137</v>
      </c>
      <c r="C39" s="134">
        <v>0.22240724</v>
      </c>
      <c r="D39" s="32"/>
    </row>
    <row r="40" spans="1:3" ht="12.75">
      <c r="A40" s="138"/>
      <c r="B40" s="131"/>
      <c r="C40" s="135"/>
    </row>
    <row r="41" spans="1:14" ht="12.75">
      <c r="A41" s="191" t="s">
        <v>218</v>
      </c>
      <c r="B41" s="191"/>
      <c r="C41" s="191"/>
      <c r="D41" s="191"/>
      <c r="E41" s="191"/>
      <c r="F41" s="191"/>
      <c r="G41" s="191"/>
      <c r="H41" s="191"/>
      <c r="I41" s="191"/>
      <c r="J41" s="113"/>
      <c r="K41" s="113"/>
      <c r="L41" s="113"/>
      <c r="M41" s="113"/>
      <c r="N41" s="113"/>
    </row>
    <row r="42" spans="1:9" ht="12.75">
      <c r="A42" s="192" t="s">
        <v>306</v>
      </c>
      <c r="B42" s="192"/>
      <c r="C42" s="192"/>
      <c r="D42" s="192"/>
      <c r="E42" s="192"/>
      <c r="F42" s="192"/>
      <c r="G42" s="192"/>
      <c r="H42" s="192"/>
      <c r="I42" s="192"/>
    </row>
    <row r="43" spans="1:9" ht="69" customHeight="1">
      <c r="A43" s="192"/>
      <c r="B43" s="192"/>
      <c r="C43" s="192"/>
      <c r="D43" s="192"/>
      <c r="E43" s="192"/>
      <c r="F43" s="192"/>
      <c r="G43" s="192"/>
      <c r="H43" s="192"/>
      <c r="I43" s="192"/>
    </row>
    <row r="44" spans="1:9" ht="15.75">
      <c r="A44" s="191" t="s">
        <v>296</v>
      </c>
      <c r="B44" s="191"/>
      <c r="C44" s="191"/>
      <c r="D44" s="191"/>
      <c r="E44" s="191"/>
      <c r="F44" s="191"/>
      <c r="G44" s="191"/>
      <c r="H44" s="191"/>
      <c r="I44" s="191"/>
    </row>
    <row r="45" spans="1:9" ht="12.75">
      <c r="A45" s="117" t="s">
        <v>266</v>
      </c>
      <c r="B45" s="117"/>
      <c r="C45" s="117"/>
      <c r="D45" s="117"/>
      <c r="E45" s="117"/>
      <c r="F45" s="117"/>
      <c r="G45" s="117"/>
      <c r="H45" s="117"/>
      <c r="I45" s="117"/>
    </row>
    <row r="46" spans="1:9" ht="12.75">
      <c r="A46" s="191" t="s">
        <v>267</v>
      </c>
      <c r="B46" s="191"/>
      <c r="C46" s="191"/>
      <c r="D46" s="191"/>
      <c r="E46" s="191"/>
      <c r="F46" s="191"/>
      <c r="G46" s="191"/>
      <c r="H46" s="191"/>
      <c r="I46" s="191"/>
    </row>
    <row r="47" ht="12.75">
      <c r="D47" s="92"/>
    </row>
    <row r="48" ht="12.75">
      <c r="D48" s="92"/>
    </row>
    <row r="62" spans="3:5" ht="12.75">
      <c r="C62" s="29"/>
      <c r="E62" s="29"/>
    </row>
    <row r="63" spans="3:5" ht="12.75">
      <c r="C63" s="29"/>
      <c r="E63" s="29"/>
    </row>
    <row r="64" spans="3:5" ht="12.75">
      <c r="C64" s="29"/>
      <c r="E64" s="29"/>
    </row>
    <row r="65" spans="3:5" ht="12.75">
      <c r="C65" s="29"/>
      <c r="E65" s="29"/>
    </row>
    <row r="66" spans="3:5" ht="12.75">
      <c r="C66" s="29"/>
      <c r="E66" s="29"/>
    </row>
    <row r="67" spans="3:5" ht="12.75">
      <c r="C67" s="29"/>
      <c r="E67" s="29"/>
    </row>
    <row r="68" spans="3:5" ht="12.75">
      <c r="C68" s="29"/>
      <c r="E68" s="29"/>
    </row>
  </sheetData>
  <sheetProtection/>
  <mergeCells count="4">
    <mergeCell ref="A41:I41"/>
    <mergeCell ref="A46:I46"/>
    <mergeCell ref="A42:I43"/>
    <mergeCell ref="A44:I4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0" tint="-0.3499799966812134"/>
  </sheetPr>
  <dimension ref="A1:F19"/>
  <sheetViews>
    <sheetView zoomScalePageLayoutView="0" workbookViewId="0" topLeftCell="A1">
      <selection activeCell="A1" sqref="A1:F2"/>
    </sheetView>
  </sheetViews>
  <sheetFormatPr defaultColWidth="11.421875" defaultRowHeight="15"/>
  <cols>
    <col min="1" max="1" width="53.7109375" style="21" customWidth="1"/>
    <col min="2" max="2" width="11.28125" style="42" customWidth="1"/>
    <col min="3" max="3" width="14.140625" style="21" customWidth="1"/>
    <col min="4" max="6" width="10.421875" style="21" customWidth="1"/>
    <col min="7" max="16384" width="11.421875" style="21" customWidth="1"/>
  </cols>
  <sheetData>
    <row r="1" spans="1:6" ht="15.75">
      <c r="A1" s="277" t="s">
        <v>188</v>
      </c>
      <c r="B1" s="258"/>
      <c r="C1" s="258"/>
      <c r="D1" s="258"/>
      <c r="E1" s="258"/>
      <c r="F1" s="258"/>
    </row>
    <row r="2" spans="1:6" ht="15.75">
      <c r="A2" s="277" t="s">
        <v>256</v>
      </c>
      <c r="B2" s="258"/>
      <c r="C2" s="258"/>
      <c r="D2" s="258"/>
      <c r="E2" s="258"/>
      <c r="F2" s="258"/>
    </row>
    <row r="3" spans="1:6" ht="15.75">
      <c r="A3" s="66"/>
      <c r="B3" s="61"/>
      <c r="C3" s="61"/>
      <c r="D3" s="61"/>
      <c r="E3" s="61"/>
      <c r="F3" s="61"/>
    </row>
    <row r="4" spans="1:6" ht="15.75" thickBot="1">
      <c r="A4" s="283" t="s">
        <v>251</v>
      </c>
      <c r="B4" s="284"/>
      <c r="C4" s="284"/>
      <c r="D4" s="284"/>
      <c r="E4" s="284"/>
      <c r="F4" s="284"/>
    </row>
    <row r="5" spans="1:6" ht="25.5">
      <c r="A5" s="285"/>
      <c r="B5" s="286"/>
      <c r="C5" s="187" t="s">
        <v>12</v>
      </c>
      <c r="D5" s="187" t="s">
        <v>259</v>
      </c>
      <c r="E5" s="187" t="s">
        <v>260</v>
      </c>
      <c r="F5" s="188" t="s">
        <v>261</v>
      </c>
    </row>
    <row r="6" spans="1:6" ht="12.75">
      <c r="A6" s="64" t="s">
        <v>229</v>
      </c>
      <c r="B6" s="65" t="s">
        <v>11</v>
      </c>
      <c r="C6" s="24"/>
      <c r="D6" s="25">
        <v>9.61</v>
      </c>
      <c r="E6" s="25">
        <f>D6*1.5</f>
        <v>14.415</v>
      </c>
      <c r="F6" s="26">
        <f>D6*2</f>
        <v>19.22</v>
      </c>
    </row>
    <row r="7" spans="1:6" ht="12.75">
      <c r="A7" s="64" t="s">
        <v>230</v>
      </c>
      <c r="B7" s="65" t="s">
        <v>10</v>
      </c>
      <c r="C7" s="24"/>
      <c r="D7" s="25">
        <f>D6*(1-13.7/100-98.25%*(0.5%+5.1%+2.4%))</f>
        <v>7.538084</v>
      </c>
      <c r="E7" s="25">
        <f>E6*(1-13.7/100-98.25%*(0.5%+5.1%+2.4%))</f>
        <v>11.307125999999998</v>
      </c>
      <c r="F7" s="26">
        <f>F6*(1-13.7/100-98.25%*(0.5%+5.1%+2.4%))</f>
        <v>15.076168</v>
      </c>
    </row>
    <row r="8" spans="1:6" ht="12.75">
      <c r="A8" s="64" t="s">
        <v>231</v>
      </c>
      <c r="B8" s="65" t="s">
        <v>9</v>
      </c>
      <c r="C8" s="24"/>
      <c r="D8" s="25">
        <f>D9/(1-0.9825*(0.062+0.005))</f>
        <v>8.069263439032941</v>
      </c>
      <c r="E8" s="25">
        <f>E6*0.7</f>
        <v>10.090499999999999</v>
      </c>
      <c r="F8" s="26">
        <f>F6*0.7</f>
        <v>13.453999999999999</v>
      </c>
    </row>
    <row r="9" spans="1:6" ht="12.75">
      <c r="A9" s="64" t="s">
        <v>232</v>
      </c>
      <c r="B9" s="65" t="s">
        <v>8</v>
      </c>
      <c r="C9" s="24"/>
      <c r="D9" s="25">
        <f>D7</f>
        <v>7.538084</v>
      </c>
      <c r="E9" s="25">
        <f>E8*0.9342</f>
        <v>9.426545099999998</v>
      </c>
      <c r="F9" s="26">
        <f>F8*0.9342</f>
        <v>12.568726799999999</v>
      </c>
    </row>
    <row r="10" spans="1:6" ht="14.25" customHeight="1">
      <c r="A10" s="64" t="s">
        <v>189</v>
      </c>
      <c r="B10" s="65" t="s">
        <v>7</v>
      </c>
      <c r="C10" s="24"/>
      <c r="D10" s="25">
        <f>100*((D9/D7)-1)</f>
        <v>0</v>
      </c>
      <c r="E10" s="78">
        <f>100*((E9/E7)-1)</f>
        <v>-16.631820499745032</v>
      </c>
      <c r="F10" s="79">
        <f>100*((F9/F7)-1)</f>
        <v>-16.631820499745032</v>
      </c>
    </row>
    <row r="11" spans="1:6" ht="12.75">
      <c r="A11" s="289" t="s">
        <v>226</v>
      </c>
      <c r="B11" s="278" t="s">
        <v>6</v>
      </c>
      <c r="C11" s="43" t="s">
        <v>3</v>
      </c>
      <c r="D11" s="279">
        <v>7.74</v>
      </c>
      <c r="E11" s="279"/>
      <c r="F11" s="280"/>
    </row>
    <row r="12" spans="1:6" ht="12.75">
      <c r="A12" s="292"/>
      <c r="B12" s="278"/>
      <c r="C12" s="44" t="s">
        <v>234</v>
      </c>
      <c r="D12" s="281">
        <v>7.23</v>
      </c>
      <c r="E12" s="281"/>
      <c r="F12" s="282"/>
    </row>
    <row r="13" spans="1:6" ht="12.75">
      <c r="A13" s="289" t="s">
        <v>225</v>
      </c>
      <c r="B13" s="278" t="s">
        <v>5</v>
      </c>
      <c r="C13" s="43" t="s">
        <v>3</v>
      </c>
      <c r="D13" s="67">
        <f>D8-7.74</f>
        <v>0.32926343903294075</v>
      </c>
      <c r="E13" s="67">
        <f>E8-7.74</f>
        <v>2.3504999999999985</v>
      </c>
      <c r="F13" s="68">
        <f>F8-7.74</f>
        <v>5.713999999999999</v>
      </c>
    </row>
    <row r="14" spans="1:6" ht="12.75">
      <c r="A14" s="289"/>
      <c r="B14" s="278"/>
      <c r="C14" s="44" t="s">
        <v>234</v>
      </c>
      <c r="D14" s="69">
        <f>D8-7.23</f>
        <v>0.8392634390329405</v>
      </c>
      <c r="E14" s="69">
        <f>E8-7.23</f>
        <v>2.8604999999999983</v>
      </c>
      <c r="F14" s="70">
        <f>F8-7.23</f>
        <v>6.223999999999998</v>
      </c>
    </row>
    <row r="15" spans="1:6" ht="12.75">
      <c r="A15" s="289" t="s">
        <v>190</v>
      </c>
      <c r="B15" s="278" t="s">
        <v>4</v>
      </c>
      <c r="C15" s="43" t="s">
        <v>3</v>
      </c>
      <c r="D15" s="80">
        <f>100*(7.74/D8)</f>
        <v>95.91953538856824</v>
      </c>
      <c r="E15" s="80">
        <f>100*(7.74/E8)</f>
        <v>76.70581239779992</v>
      </c>
      <c r="F15" s="81">
        <f>100*(7.74/F8)</f>
        <v>57.52935929834994</v>
      </c>
    </row>
    <row r="16" spans="1:6" ht="13.5" thickBot="1">
      <c r="A16" s="290"/>
      <c r="B16" s="291"/>
      <c r="C16" s="45" t="s">
        <v>234</v>
      </c>
      <c r="D16" s="82">
        <f>100*(7.23/D8)</f>
        <v>89.59925592498041</v>
      </c>
      <c r="E16" s="82">
        <f>100*(7.23/E8)</f>
        <v>71.65155344135574</v>
      </c>
      <c r="F16" s="83">
        <f>100*(7.23/F8)</f>
        <v>53.7386650810168</v>
      </c>
    </row>
    <row r="18" spans="1:6" ht="27" customHeight="1">
      <c r="A18" s="287" t="s">
        <v>262</v>
      </c>
      <c r="B18" s="288"/>
      <c r="C18" s="288"/>
      <c r="D18" s="288"/>
      <c r="E18" s="288"/>
      <c r="F18" s="288"/>
    </row>
    <row r="19" spans="1:6" ht="15">
      <c r="A19" s="287" t="s">
        <v>263</v>
      </c>
      <c r="B19" s="288"/>
      <c r="C19" s="288"/>
      <c r="D19" s="288"/>
      <c r="E19" s="288"/>
      <c r="F19" s="288"/>
    </row>
  </sheetData>
  <sheetProtection/>
  <mergeCells count="14">
    <mergeCell ref="A18:F18"/>
    <mergeCell ref="A19:F19"/>
    <mergeCell ref="A15:A16"/>
    <mergeCell ref="B15:B16"/>
    <mergeCell ref="A11:A12"/>
    <mergeCell ref="A13:A14"/>
    <mergeCell ref="B13:B14"/>
    <mergeCell ref="A1:F1"/>
    <mergeCell ref="A2:F2"/>
    <mergeCell ref="B11:B12"/>
    <mergeCell ref="D11:F11"/>
    <mergeCell ref="D12:F12"/>
    <mergeCell ref="A4:F4"/>
    <mergeCell ref="A5:B5"/>
  </mergeCells>
  <printOptions/>
  <pageMargins left="0.7" right="0.7" top="0.75" bottom="0.75" header="0.3" footer="0.3"/>
  <pageSetup orientation="portrait" paperSize="9"/>
  <ignoredErrors>
    <ignoredError sqref="B6:B16" numberStoredAsText="1"/>
  </ignoredErrors>
</worksheet>
</file>

<file path=xl/worksheets/sheet11.xml><?xml version="1.0" encoding="utf-8"?>
<worksheet xmlns="http://schemas.openxmlformats.org/spreadsheetml/2006/main" xmlns:r="http://schemas.openxmlformats.org/officeDocument/2006/relationships">
  <sheetPr>
    <tabColor theme="0" tint="-0.3499799966812134"/>
  </sheetPr>
  <dimension ref="A1:B19"/>
  <sheetViews>
    <sheetView zoomScalePageLayoutView="0" workbookViewId="0" topLeftCell="A1">
      <selection activeCell="A1" sqref="A1:B2"/>
    </sheetView>
  </sheetViews>
  <sheetFormatPr defaultColWidth="11.421875" defaultRowHeight="15"/>
  <cols>
    <col min="1" max="1" width="20.28125" style="2" bestFit="1" customWidth="1"/>
    <col min="2" max="2" width="86.8515625" style="2" customWidth="1"/>
    <col min="3" max="16384" width="11.421875" style="2" customWidth="1"/>
  </cols>
  <sheetData>
    <row r="1" spans="1:2" ht="15.75">
      <c r="A1" s="293" t="s">
        <v>191</v>
      </c>
      <c r="B1" s="294"/>
    </row>
    <row r="2" spans="1:2" ht="15.75">
      <c r="A2" s="293" t="s">
        <v>252</v>
      </c>
      <c r="B2" s="294"/>
    </row>
    <row r="3" ht="13.5" thickBot="1"/>
    <row r="4" spans="1:2" ht="12.75">
      <c r="A4" s="189" t="s">
        <v>192</v>
      </c>
      <c r="B4" s="146" t="s">
        <v>193</v>
      </c>
    </row>
    <row r="5" spans="1:2" ht="25.5">
      <c r="A5" s="295" t="s">
        <v>194</v>
      </c>
      <c r="B5" s="72" t="s">
        <v>257</v>
      </c>
    </row>
    <row r="6" spans="1:2" ht="12.75">
      <c r="A6" s="295"/>
      <c r="B6" s="72" t="s">
        <v>253</v>
      </c>
    </row>
    <row r="7" spans="1:2" ht="25.5">
      <c r="A7" s="295"/>
      <c r="B7" s="72" t="s">
        <v>281</v>
      </c>
    </row>
    <row r="8" spans="1:2" ht="25.5">
      <c r="A8" s="295"/>
      <c r="B8" s="72" t="s">
        <v>254</v>
      </c>
    </row>
    <row r="9" spans="1:2" ht="15.75">
      <c r="A9" s="71" t="s">
        <v>195</v>
      </c>
      <c r="B9" s="123" t="s">
        <v>291</v>
      </c>
    </row>
    <row r="10" spans="1:2" ht="25.5">
      <c r="A10" s="71" t="s">
        <v>196</v>
      </c>
      <c r="B10" s="72" t="s">
        <v>282</v>
      </c>
    </row>
    <row r="11" spans="1:2" ht="15.75">
      <c r="A11" s="71" t="s">
        <v>197</v>
      </c>
      <c r="B11" s="123" t="s">
        <v>295</v>
      </c>
    </row>
    <row r="12" spans="1:2" ht="38.25">
      <c r="A12" s="295" t="s">
        <v>198</v>
      </c>
      <c r="B12" s="72" t="s">
        <v>258</v>
      </c>
    </row>
    <row r="13" spans="1:2" ht="12.75">
      <c r="A13" s="295"/>
      <c r="B13" s="72" t="s">
        <v>199</v>
      </c>
    </row>
    <row r="14" spans="1:2" ht="12.75">
      <c r="A14" s="295"/>
      <c r="B14" s="72" t="s">
        <v>227</v>
      </c>
    </row>
    <row r="15" spans="1:2" ht="28.5">
      <c r="A15" s="295"/>
      <c r="B15" s="72" t="s">
        <v>255</v>
      </c>
    </row>
    <row r="16" spans="1:2" ht="12.75">
      <c r="A16" s="295"/>
      <c r="B16" s="72" t="s">
        <v>200</v>
      </c>
    </row>
    <row r="17" spans="1:2" ht="15.75">
      <c r="A17" s="71" t="s">
        <v>201</v>
      </c>
      <c r="B17" s="72" t="s">
        <v>202</v>
      </c>
    </row>
    <row r="18" spans="1:2" ht="15.75">
      <c r="A18" s="71" t="s">
        <v>203</v>
      </c>
      <c r="B18" s="72" t="s">
        <v>283</v>
      </c>
    </row>
    <row r="19" spans="1:2" ht="16.5" thickBot="1">
      <c r="A19" s="23" t="s">
        <v>204</v>
      </c>
      <c r="B19" s="84" t="s">
        <v>205</v>
      </c>
    </row>
  </sheetData>
  <sheetProtection/>
  <mergeCells count="4">
    <mergeCell ref="A1:B1"/>
    <mergeCell ref="A2:B2"/>
    <mergeCell ref="A5:A8"/>
    <mergeCell ref="A12:A1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4"/>
  </sheetPr>
  <dimension ref="A1:M74"/>
  <sheetViews>
    <sheetView zoomScalePageLayoutView="0" workbookViewId="0" topLeftCell="A1">
      <selection activeCell="A1" sqref="A1:C1"/>
    </sheetView>
  </sheetViews>
  <sheetFormatPr defaultColWidth="11.421875" defaultRowHeight="15"/>
  <cols>
    <col min="1" max="1" width="14.28125" style="29" customWidth="1"/>
    <col min="2" max="2" width="24.28125" style="29" customWidth="1"/>
    <col min="3" max="3" width="22.57421875" style="92" customWidth="1"/>
    <col min="4" max="16384" width="11.421875" style="1" customWidth="1"/>
  </cols>
  <sheetData>
    <row r="1" spans="1:8" ht="15.75">
      <c r="A1" s="121" t="s">
        <v>307</v>
      </c>
      <c r="B1" s="121" t="s">
        <v>268</v>
      </c>
      <c r="D1" s="121"/>
      <c r="E1" s="121"/>
      <c r="F1" s="121"/>
      <c r="G1" s="121"/>
      <c r="H1" s="121"/>
    </row>
    <row r="2" spans="1:11" ht="15.75">
      <c r="A2" s="92"/>
      <c r="B2" s="92"/>
      <c r="D2" s="121"/>
      <c r="E2" s="121"/>
      <c r="F2" s="121"/>
      <c r="G2" s="121"/>
      <c r="H2" s="121"/>
      <c r="I2" s="121"/>
      <c r="J2" s="121"/>
      <c r="K2" s="121"/>
    </row>
    <row r="3" spans="1:3" ht="56.25" customHeight="1">
      <c r="A3" s="107" t="s">
        <v>149</v>
      </c>
      <c r="B3" s="129" t="s">
        <v>265</v>
      </c>
      <c r="C3" s="143" t="s">
        <v>279</v>
      </c>
    </row>
    <row r="4" spans="1:3" ht="15.75">
      <c r="A4" s="140" t="s">
        <v>13</v>
      </c>
      <c r="B4" s="142">
        <v>10.640780000000001</v>
      </c>
      <c r="C4" s="139">
        <v>1.751432</v>
      </c>
    </row>
    <row r="5" spans="1:3" ht="15.75">
      <c r="A5" s="140" t="s">
        <v>14</v>
      </c>
      <c r="B5" s="142">
        <v>4.94658</v>
      </c>
      <c r="C5" s="139">
        <v>1.487293</v>
      </c>
    </row>
    <row r="6" spans="1:3" ht="15.75">
      <c r="A6" s="140" t="s">
        <v>15</v>
      </c>
      <c r="B6" s="142">
        <v>16.64312</v>
      </c>
      <c r="C6" s="139">
        <v>1.774792</v>
      </c>
    </row>
    <row r="7" spans="1:3" ht="15.75">
      <c r="A7" s="141" t="s">
        <v>16</v>
      </c>
      <c r="B7" s="144">
        <v>14.44852</v>
      </c>
      <c r="C7" s="145">
        <v>1.626919</v>
      </c>
    </row>
    <row r="8" spans="1:3" ht="15.75">
      <c r="A8" s="140" t="s">
        <v>17</v>
      </c>
      <c r="B8" s="142">
        <v>13.317</v>
      </c>
      <c r="C8" s="139">
        <v>1.646197</v>
      </c>
    </row>
    <row r="9" spans="1:3" ht="15.75">
      <c r="A9" s="140" t="s">
        <v>18</v>
      </c>
      <c r="B9" s="142">
        <v>21.46143</v>
      </c>
      <c r="C9" s="139">
        <v>1.741566</v>
      </c>
    </row>
    <row r="10" spans="1:3" ht="15.75">
      <c r="A10" s="140" t="s">
        <v>19</v>
      </c>
      <c r="B10" s="142">
        <v>24.23841</v>
      </c>
      <c r="C10" s="139">
        <v>1.8052000000000001</v>
      </c>
    </row>
    <row r="11" spans="1:3" ht="15.75">
      <c r="A11" s="141" t="s">
        <v>20</v>
      </c>
      <c r="B11" s="144">
        <v>107.85249</v>
      </c>
      <c r="C11" s="145">
        <v>5.290897</v>
      </c>
    </row>
    <row r="12" spans="1:3" ht="15.75">
      <c r="A12" s="140" t="s">
        <v>21</v>
      </c>
      <c r="B12" s="142">
        <v>185.28094000000002</v>
      </c>
      <c r="C12" s="139">
        <v>19.130176</v>
      </c>
    </row>
    <row r="13" spans="1:3" ht="15.75">
      <c r="A13" s="140" t="s">
        <v>22</v>
      </c>
      <c r="B13" s="142">
        <v>262.40434000000005</v>
      </c>
      <c r="C13" s="139">
        <v>28.677647</v>
      </c>
    </row>
    <row r="14" spans="1:3" ht="15.75">
      <c r="A14" s="140" t="s">
        <v>23</v>
      </c>
      <c r="B14" s="142">
        <v>278.29276</v>
      </c>
      <c r="C14" s="139">
        <v>27.182408</v>
      </c>
    </row>
    <row r="15" spans="1:3" ht="15.75">
      <c r="A15" s="141" t="s">
        <v>24</v>
      </c>
      <c r="B15" s="144">
        <v>182.42263</v>
      </c>
      <c r="C15" s="145">
        <v>23.363221000000003</v>
      </c>
    </row>
    <row r="16" spans="1:3" ht="15.75">
      <c r="A16" s="140" t="s">
        <v>25</v>
      </c>
      <c r="B16" s="142">
        <v>114.55462</v>
      </c>
      <c r="C16" s="139">
        <v>19.175521</v>
      </c>
    </row>
    <row r="17" spans="1:3" ht="15.75">
      <c r="A17" s="140" t="s">
        <v>26</v>
      </c>
      <c r="B17" s="142">
        <v>103.25873</v>
      </c>
      <c r="C17" s="139">
        <v>15.565843000000001</v>
      </c>
    </row>
    <row r="18" spans="1:3" ht="15.75">
      <c r="A18" s="140" t="s">
        <v>27</v>
      </c>
      <c r="B18" s="142">
        <v>74.19617</v>
      </c>
      <c r="C18" s="139">
        <v>11.394955</v>
      </c>
    </row>
    <row r="19" spans="1:3" ht="15.75">
      <c r="A19" s="141" t="s">
        <v>28</v>
      </c>
      <c r="B19" s="144">
        <v>52.398480000000006</v>
      </c>
      <c r="C19" s="145">
        <v>8.400639</v>
      </c>
    </row>
    <row r="20" spans="1:3" ht="15.75">
      <c r="A20" s="140" t="s">
        <v>29</v>
      </c>
      <c r="B20" s="142">
        <v>33.13643</v>
      </c>
      <c r="C20" s="139">
        <v>6.6302010000000005</v>
      </c>
    </row>
    <row r="21" spans="1:3" ht="15.75">
      <c r="A21" s="140" t="s">
        <v>30</v>
      </c>
      <c r="B21" s="142">
        <v>32.4458</v>
      </c>
      <c r="C21" s="139">
        <v>5.611715</v>
      </c>
    </row>
    <row r="22" spans="1:3" ht="15.75">
      <c r="A22" s="140" t="s">
        <v>31</v>
      </c>
      <c r="B22" s="142">
        <v>41.10687</v>
      </c>
      <c r="C22" s="139">
        <v>5.005795</v>
      </c>
    </row>
    <row r="23" spans="1:3" ht="15.75">
      <c r="A23" s="141" t="s">
        <v>32</v>
      </c>
      <c r="B23" s="144">
        <v>37.325900000000004</v>
      </c>
      <c r="C23" s="145">
        <v>4.998508</v>
      </c>
    </row>
    <row r="24" spans="1:3" ht="15.75">
      <c r="A24" s="140" t="s">
        <v>33</v>
      </c>
      <c r="B24" s="142">
        <v>44.115610000000004</v>
      </c>
      <c r="C24" s="139">
        <v>7.372377999999999</v>
      </c>
    </row>
    <row r="25" spans="1:3" ht="15.75">
      <c r="A25" s="140" t="s">
        <v>34</v>
      </c>
      <c r="B25" s="142">
        <v>53.24818</v>
      </c>
      <c r="C25" s="139">
        <v>7.888382</v>
      </c>
    </row>
    <row r="26" spans="1:3" ht="15.75">
      <c r="A26" s="140" t="s">
        <v>35</v>
      </c>
      <c r="B26" s="142">
        <v>72.92494</v>
      </c>
      <c r="C26" s="139">
        <v>8.823881</v>
      </c>
    </row>
    <row r="27" spans="1:3" ht="15.75">
      <c r="A27" s="141" t="s">
        <v>36</v>
      </c>
      <c r="B27" s="144">
        <v>77.05227000000001</v>
      </c>
      <c r="C27" s="145">
        <v>10.462084</v>
      </c>
    </row>
    <row r="28" spans="1:3" ht="15.75" customHeight="1">
      <c r="A28" s="140" t="s">
        <v>37</v>
      </c>
      <c r="B28" s="142">
        <v>76.48171</v>
      </c>
      <c r="C28" s="139">
        <v>11.324828</v>
      </c>
    </row>
    <row r="29" spans="1:3" ht="15.75">
      <c r="A29" s="140" t="s">
        <v>38</v>
      </c>
      <c r="B29" s="142">
        <v>66.24597</v>
      </c>
      <c r="C29" s="139">
        <v>11.389429</v>
      </c>
    </row>
    <row r="30" spans="1:3" ht="15.75">
      <c r="A30" s="140" t="s">
        <v>39</v>
      </c>
      <c r="B30" s="142">
        <v>76.21032000000001</v>
      </c>
      <c r="C30" s="139">
        <v>11.696862</v>
      </c>
    </row>
    <row r="31" spans="1:3" ht="15.75">
      <c r="A31" s="141" t="s">
        <v>40</v>
      </c>
      <c r="B31" s="144">
        <v>62.839</v>
      </c>
      <c r="C31" s="145">
        <v>12.550555000000001</v>
      </c>
    </row>
    <row r="32" spans="1:3" ht="15.75">
      <c r="A32" s="140" t="s">
        <v>41</v>
      </c>
      <c r="B32" s="142">
        <v>59.34009</v>
      </c>
      <c r="C32" s="139">
        <v>13.408083000000001</v>
      </c>
    </row>
    <row r="33" spans="1:3" ht="15.75">
      <c r="A33" s="140" t="s">
        <v>42</v>
      </c>
      <c r="B33" s="142">
        <v>62.97379</v>
      </c>
      <c r="C33" s="139">
        <v>13.844187</v>
      </c>
    </row>
    <row r="34" spans="1:3" ht="15.75">
      <c r="A34" s="140" t="s">
        <v>43</v>
      </c>
      <c r="B34" s="142">
        <v>66.22941</v>
      </c>
      <c r="C34" s="139">
        <v>14.710867</v>
      </c>
    </row>
    <row r="35" spans="1:3" ht="15.75">
      <c r="A35" s="141" t="s">
        <v>44</v>
      </c>
      <c r="B35" s="144">
        <v>66.01305</v>
      </c>
      <c r="C35" s="145">
        <v>16.033348</v>
      </c>
    </row>
    <row r="36" spans="1:3" ht="15.75">
      <c r="A36" s="140" t="s">
        <v>45</v>
      </c>
      <c r="B36" s="142">
        <v>63.223879999999994</v>
      </c>
      <c r="C36" s="139">
        <v>17.682066</v>
      </c>
    </row>
    <row r="37" spans="1:3" ht="15.75">
      <c r="A37" s="140" t="s">
        <v>46</v>
      </c>
      <c r="B37" s="142">
        <v>67.68392</v>
      </c>
      <c r="C37" s="139">
        <v>18.189972</v>
      </c>
    </row>
    <row r="38" spans="1:3" ht="15.75">
      <c r="A38" s="140" t="s">
        <v>47</v>
      </c>
      <c r="B38" s="142">
        <v>63.54432</v>
      </c>
      <c r="C38" s="139">
        <v>17.289707</v>
      </c>
    </row>
    <row r="39" spans="1:3" ht="15.75">
      <c r="A39" s="141" t="s">
        <v>216</v>
      </c>
      <c r="B39" s="131">
        <v>46.96322</v>
      </c>
      <c r="C39" s="138">
        <v>15.978579</v>
      </c>
    </row>
    <row r="41" spans="1:8" ht="15.75">
      <c r="A41" s="193" t="s">
        <v>48</v>
      </c>
      <c r="B41" s="193"/>
      <c r="C41" s="193"/>
      <c r="D41" s="193"/>
      <c r="E41" s="193"/>
      <c r="F41" s="193"/>
      <c r="G41" s="105"/>
      <c r="H41" s="106"/>
    </row>
    <row r="42" spans="1:13" ht="15.75">
      <c r="A42" s="195" t="s">
        <v>303</v>
      </c>
      <c r="B42" s="195"/>
      <c r="C42" s="195"/>
      <c r="D42" s="195"/>
      <c r="E42" s="195"/>
      <c r="F42" s="195"/>
      <c r="G42" s="195"/>
      <c r="H42" s="195"/>
      <c r="M42" s="96"/>
    </row>
    <row r="43" spans="1:13" ht="48.75" customHeight="1">
      <c r="A43" s="195" t="s">
        <v>304</v>
      </c>
      <c r="B43" s="195"/>
      <c r="C43" s="195"/>
      <c r="D43" s="195"/>
      <c r="E43" s="195"/>
      <c r="F43" s="195"/>
      <c r="G43" s="195"/>
      <c r="H43" s="195"/>
      <c r="J43" s="96"/>
      <c r="K43" s="96"/>
      <c r="L43" s="96"/>
      <c r="M43" s="96"/>
    </row>
    <row r="44" spans="1:13" ht="15.75">
      <c r="A44" s="191" t="s">
        <v>266</v>
      </c>
      <c r="B44" s="191"/>
      <c r="C44" s="191"/>
      <c r="D44" s="191"/>
      <c r="E44" s="191"/>
      <c r="F44" s="191"/>
      <c r="G44" s="105"/>
      <c r="H44" s="96"/>
      <c r="M44" s="96"/>
    </row>
    <row r="45" spans="1:13" ht="15.75">
      <c r="A45" s="191" t="s">
        <v>269</v>
      </c>
      <c r="B45" s="191"/>
      <c r="C45" s="191"/>
      <c r="D45" s="191"/>
      <c r="E45" s="191"/>
      <c r="F45" s="191"/>
      <c r="G45" s="96"/>
      <c r="H45" s="96"/>
      <c r="I45" s="96"/>
      <c r="J45" s="96"/>
      <c r="K45" s="96"/>
      <c r="L45" s="96"/>
      <c r="M45" s="96"/>
    </row>
    <row r="46" spans="3:13" ht="15.75">
      <c r="C46" s="1"/>
      <c r="D46" s="96"/>
      <c r="E46" s="96"/>
      <c r="F46" s="96"/>
      <c r="G46" s="96"/>
      <c r="H46" s="96"/>
      <c r="I46" s="96"/>
      <c r="J46" s="96"/>
      <c r="K46" s="96"/>
      <c r="L46" s="96"/>
      <c r="M46" s="96"/>
    </row>
    <row r="47" spans="3:13" ht="15.75">
      <c r="C47" s="1"/>
      <c r="D47" s="191"/>
      <c r="E47" s="191"/>
      <c r="F47" s="191"/>
      <c r="G47" s="98"/>
      <c r="H47" s="194"/>
      <c r="I47" s="194"/>
      <c r="J47" s="194"/>
      <c r="K47" s="194"/>
      <c r="L47" s="111"/>
      <c r="M47" s="96"/>
    </row>
    <row r="48" spans="1:13" ht="15.75">
      <c r="A48" s="34"/>
      <c r="B48" s="92"/>
      <c r="C48" s="1"/>
      <c r="D48" s="104"/>
      <c r="E48" s="104"/>
      <c r="F48" s="104"/>
      <c r="G48" s="104"/>
      <c r="H48" s="104"/>
      <c r="I48" s="104"/>
      <c r="J48" s="60"/>
      <c r="L48" s="96"/>
      <c r="M48" s="96"/>
    </row>
    <row r="49" spans="1:13" ht="15.75">
      <c r="A49" s="92"/>
      <c r="B49" s="92"/>
      <c r="C49" s="1"/>
      <c r="D49" s="104"/>
      <c r="E49" s="104"/>
      <c r="F49" s="104"/>
      <c r="G49" s="104"/>
      <c r="H49" s="104"/>
      <c r="I49" s="104"/>
      <c r="J49" s="60"/>
      <c r="L49" s="96"/>
      <c r="M49" s="96"/>
    </row>
    <row r="50" spans="3:13" ht="15.75">
      <c r="C50" s="1"/>
      <c r="D50" s="104"/>
      <c r="E50" s="104"/>
      <c r="F50" s="104"/>
      <c r="G50" s="104"/>
      <c r="H50" s="104"/>
      <c r="I50" s="104"/>
      <c r="J50" s="60"/>
      <c r="L50" s="96"/>
      <c r="M50" s="96"/>
    </row>
    <row r="51" spans="3:13" ht="15.75">
      <c r="C51" s="1"/>
      <c r="D51" s="104"/>
      <c r="E51" s="104"/>
      <c r="F51" s="104"/>
      <c r="G51" s="104"/>
      <c r="H51" s="104"/>
      <c r="I51" s="104"/>
      <c r="J51" s="60"/>
      <c r="L51" s="96"/>
      <c r="M51" s="96"/>
    </row>
    <row r="52" spans="3:13" ht="15.75">
      <c r="C52" s="1"/>
      <c r="D52" s="104"/>
      <c r="E52" s="104"/>
      <c r="F52" s="104"/>
      <c r="G52" s="104"/>
      <c r="H52" s="104"/>
      <c r="I52" s="104"/>
      <c r="J52" s="60"/>
      <c r="L52" s="96"/>
      <c r="M52" s="96"/>
    </row>
    <row r="53" spans="3:13" ht="15.75">
      <c r="C53" s="1"/>
      <c r="D53" s="104"/>
      <c r="E53" s="104"/>
      <c r="F53" s="104"/>
      <c r="G53" s="104"/>
      <c r="H53" s="104"/>
      <c r="I53" s="104"/>
      <c r="J53" s="60"/>
      <c r="L53" s="96"/>
      <c r="M53" s="96"/>
    </row>
    <row r="54" spans="3:13" ht="15.75">
      <c r="C54" s="1"/>
      <c r="D54" s="104"/>
      <c r="E54" s="104"/>
      <c r="F54" s="104"/>
      <c r="G54" s="104"/>
      <c r="H54" s="104"/>
      <c r="I54" s="104"/>
      <c r="J54" s="60"/>
      <c r="L54" s="96"/>
      <c r="M54" s="96"/>
    </row>
    <row r="55" spans="3:13" ht="15.75">
      <c r="C55" s="1"/>
      <c r="D55" s="104"/>
      <c r="E55" s="104"/>
      <c r="F55" s="104"/>
      <c r="G55" s="104"/>
      <c r="H55" s="104"/>
      <c r="I55" s="104"/>
      <c r="J55" s="60"/>
      <c r="L55" s="96"/>
      <c r="M55" s="96"/>
    </row>
    <row r="56" spans="3:13" ht="15.75">
      <c r="C56" s="1"/>
      <c r="D56" s="104"/>
      <c r="E56" s="104"/>
      <c r="F56" s="104"/>
      <c r="G56" s="104"/>
      <c r="H56" s="104"/>
      <c r="I56" s="104"/>
      <c r="J56" s="60"/>
      <c r="L56" s="96"/>
      <c r="M56" s="96"/>
    </row>
    <row r="57" spans="3:13" ht="15.75">
      <c r="C57" s="1"/>
      <c r="D57" s="104"/>
      <c r="E57" s="104"/>
      <c r="F57" s="104"/>
      <c r="G57" s="104"/>
      <c r="H57" s="104"/>
      <c r="I57" s="104"/>
      <c r="J57" s="60"/>
      <c r="L57" s="96"/>
      <c r="M57" s="96"/>
    </row>
    <row r="58" spans="3:13" ht="15.75">
      <c r="C58" s="1"/>
      <c r="D58" s="104"/>
      <c r="E58" s="104"/>
      <c r="F58" s="104"/>
      <c r="G58" s="104"/>
      <c r="H58" s="104"/>
      <c r="I58" s="104"/>
      <c r="J58" s="60"/>
      <c r="L58" s="96"/>
      <c r="M58" s="96"/>
    </row>
    <row r="59" spans="3:13" ht="15.75">
      <c r="C59" s="1"/>
      <c r="D59" s="104"/>
      <c r="E59" s="104"/>
      <c r="F59" s="104"/>
      <c r="G59" s="104"/>
      <c r="H59" s="104"/>
      <c r="I59" s="104"/>
      <c r="J59" s="60"/>
      <c r="L59" s="96"/>
      <c r="M59" s="96"/>
    </row>
    <row r="60" spans="3:13" ht="15.75">
      <c r="C60" s="1"/>
      <c r="D60" s="104"/>
      <c r="E60" s="104"/>
      <c r="F60" s="104"/>
      <c r="G60" s="104"/>
      <c r="H60" s="104"/>
      <c r="I60" s="104"/>
      <c r="J60" s="60"/>
      <c r="L60" s="96"/>
      <c r="M60" s="96"/>
    </row>
    <row r="61" spans="3:13" ht="15.75">
      <c r="C61" s="1"/>
      <c r="D61" s="104"/>
      <c r="E61" s="104"/>
      <c r="F61" s="104"/>
      <c r="G61" s="104"/>
      <c r="H61" s="104"/>
      <c r="I61" s="104"/>
      <c r="J61" s="60"/>
      <c r="L61" s="96"/>
      <c r="M61" s="96"/>
    </row>
    <row r="62" spans="3:13" ht="15.75">
      <c r="C62" s="1"/>
      <c r="D62" s="104"/>
      <c r="E62" s="104"/>
      <c r="F62" s="104"/>
      <c r="G62" s="104"/>
      <c r="H62" s="104"/>
      <c r="I62" s="104"/>
      <c r="J62" s="60"/>
      <c r="L62" s="96"/>
      <c r="M62" s="96"/>
    </row>
    <row r="63" spans="3:13" ht="15.75">
      <c r="C63" s="1"/>
      <c r="D63" s="104"/>
      <c r="E63" s="104"/>
      <c r="F63" s="104"/>
      <c r="G63" s="104"/>
      <c r="H63" s="104"/>
      <c r="I63" s="104"/>
      <c r="J63" s="60"/>
      <c r="L63" s="96"/>
      <c r="M63" s="96"/>
    </row>
    <row r="64" spans="3:13" ht="15.75">
      <c r="C64" s="1"/>
      <c r="D64" s="104"/>
      <c r="E64" s="104"/>
      <c r="F64" s="104"/>
      <c r="G64" s="104"/>
      <c r="H64" s="104"/>
      <c r="I64" s="104"/>
      <c r="J64" s="60"/>
      <c r="L64" s="96"/>
      <c r="M64" s="96"/>
    </row>
    <row r="65" spans="3:13" ht="15.75">
      <c r="C65" s="1"/>
      <c r="D65" s="104"/>
      <c r="E65" s="104"/>
      <c r="F65" s="104"/>
      <c r="G65" s="104"/>
      <c r="H65" s="104"/>
      <c r="I65" s="104"/>
      <c r="J65" s="60"/>
      <c r="L65" s="96"/>
      <c r="M65" s="96"/>
    </row>
    <row r="66" spans="3:13" ht="15.75">
      <c r="C66" s="1"/>
      <c r="D66" s="104"/>
      <c r="E66" s="104"/>
      <c r="F66" s="104"/>
      <c r="G66" s="104"/>
      <c r="H66" s="104"/>
      <c r="I66" s="104"/>
      <c r="J66" s="60"/>
      <c r="L66" s="96"/>
      <c r="M66" s="96"/>
    </row>
    <row r="67" spans="3:13" ht="15.75">
      <c r="C67" s="1"/>
      <c r="D67" s="104"/>
      <c r="E67" s="104"/>
      <c r="F67" s="104"/>
      <c r="G67" s="104"/>
      <c r="H67" s="104"/>
      <c r="I67" s="104"/>
      <c r="J67" s="60"/>
      <c r="L67" s="96"/>
      <c r="M67" s="96"/>
    </row>
    <row r="68" spans="3:13" ht="15.75">
      <c r="C68" s="1"/>
      <c r="L68" s="106"/>
      <c r="M68" s="96"/>
    </row>
    <row r="69" spans="1:13" ht="30" customHeight="1">
      <c r="A69" s="92"/>
      <c r="B69" s="92"/>
      <c r="C69" s="1"/>
      <c r="L69" s="124"/>
      <c r="M69" s="96"/>
    </row>
    <row r="70" spans="3:13" ht="63" customHeight="1">
      <c r="C70" s="1"/>
      <c r="L70" s="96"/>
      <c r="M70" s="96"/>
    </row>
    <row r="71" spans="3:13" ht="12.75" customHeight="1">
      <c r="C71" s="1"/>
      <c r="L71" s="96"/>
      <c r="M71" s="96"/>
    </row>
    <row r="72" spans="3:13" ht="15.75">
      <c r="C72" s="1"/>
      <c r="L72" s="96"/>
      <c r="M72" s="96"/>
    </row>
    <row r="73" spans="3:13" ht="15.75">
      <c r="C73" s="1"/>
      <c r="D73" s="96"/>
      <c r="E73" s="96"/>
      <c r="F73" s="96"/>
      <c r="G73" s="96"/>
      <c r="H73" s="96"/>
      <c r="I73" s="96"/>
      <c r="J73" s="96"/>
      <c r="K73" s="96"/>
      <c r="L73" s="96"/>
      <c r="M73" s="96"/>
    </row>
    <row r="74" ht="15.75">
      <c r="M74" s="96"/>
    </row>
  </sheetData>
  <sheetProtection/>
  <mergeCells count="7">
    <mergeCell ref="A41:F41"/>
    <mergeCell ref="A44:F44"/>
    <mergeCell ref="D47:F47"/>
    <mergeCell ref="H47:K47"/>
    <mergeCell ref="A42:H42"/>
    <mergeCell ref="A43:H43"/>
    <mergeCell ref="A45:F4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6"/>
  </sheetPr>
  <dimension ref="A1:L28"/>
  <sheetViews>
    <sheetView zoomScalePageLayoutView="0" workbookViewId="0" topLeftCell="A1">
      <selection activeCell="A2" sqref="A2:L2"/>
    </sheetView>
  </sheetViews>
  <sheetFormatPr defaultColWidth="11.421875" defaultRowHeight="15"/>
  <cols>
    <col min="1" max="1" width="5.7109375" style="2" bestFit="1" customWidth="1"/>
    <col min="2" max="2" width="40.421875" style="2" customWidth="1"/>
    <col min="3" max="3" width="11.421875" style="2" customWidth="1"/>
    <col min="4" max="4" width="12.421875" style="2" bestFit="1" customWidth="1"/>
    <col min="5" max="7" width="11.421875" style="2" customWidth="1"/>
    <col min="8" max="16384" width="11.421875" style="2" customWidth="1"/>
  </cols>
  <sheetData>
    <row r="1" spans="1:12" ht="15.75">
      <c r="A1" s="197" t="s">
        <v>211</v>
      </c>
      <c r="B1" s="196"/>
      <c r="C1" s="196"/>
      <c r="D1" s="196"/>
      <c r="E1" s="196"/>
      <c r="F1" s="196"/>
      <c r="G1" s="196"/>
      <c r="H1" s="196"/>
      <c r="I1" s="196"/>
      <c r="J1" s="196"/>
      <c r="K1" s="196"/>
      <c r="L1" s="196"/>
    </row>
    <row r="2" spans="1:12" ht="15.75">
      <c r="A2" s="197" t="s">
        <v>212</v>
      </c>
      <c r="B2" s="196"/>
      <c r="C2" s="196"/>
      <c r="D2" s="196"/>
      <c r="E2" s="196"/>
      <c r="F2" s="196"/>
      <c r="G2" s="196"/>
      <c r="H2" s="196"/>
      <c r="I2" s="196"/>
      <c r="J2" s="196"/>
      <c r="K2" s="196"/>
      <c r="L2" s="196"/>
    </row>
    <row r="3" spans="1:12" ht="15.75" thickBot="1">
      <c r="A3" s="198" t="s">
        <v>213</v>
      </c>
      <c r="B3" s="199"/>
      <c r="C3" s="199"/>
      <c r="D3" s="199"/>
      <c r="E3" s="199"/>
      <c r="F3" s="199"/>
      <c r="G3" s="199"/>
      <c r="H3" s="199"/>
      <c r="I3" s="199"/>
      <c r="J3" s="199"/>
      <c r="K3" s="199"/>
      <c r="L3" s="199"/>
    </row>
    <row r="4" spans="1:12" ht="18.75" customHeight="1">
      <c r="A4" s="220"/>
      <c r="B4" s="221"/>
      <c r="C4" s="207" t="s">
        <v>293</v>
      </c>
      <c r="D4" s="207"/>
      <c r="E4" s="207"/>
      <c r="F4" s="207"/>
      <c r="G4" s="207"/>
      <c r="H4" s="207" t="s">
        <v>206</v>
      </c>
      <c r="I4" s="207"/>
      <c r="J4" s="207"/>
      <c r="K4" s="207"/>
      <c r="L4" s="208"/>
    </row>
    <row r="5" spans="1:12" ht="12.75">
      <c r="A5" s="222"/>
      <c r="B5" s="223"/>
      <c r="C5" s="209" t="s">
        <v>207</v>
      </c>
      <c r="D5" s="209"/>
      <c r="E5" s="147" t="s">
        <v>237</v>
      </c>
      <c r="F5" s="211" t="s">
        <v>153</v>
      </c>
      <c r="G5" s="211"/>
      <c r="H5" s="210" t="s">
        <v>207</v>
      </c>
      <c r="I5" s="211"/>
      <c r="J5" s="147" t="s">
        <v>237</v>
      </c>
      <c r="K5" s="211" t="s">
        <v>153</v>
      </c>
      <c r="L5" s="214"/>
    </row>
    <row r="6" spans="1:12" ht="12.75" customHeight="1">
      <c r="A6" s="222"/>
      <c r="B6" s="223"/>
      <c r="C6" s="209"/>
      <c r="D6" s="209"/>
      <c r="E6" s="148" t="s">
        <v>208</v>
      </c>
      <c r="F6" s="213" t="s">
        <v>210</v>
      </c>
      <c r="G6" s="213"/>
      <c r="H6" s="212" t="s">
        <v>209</v>
      </c>
      <c r="I6" s="213"/>
      <c r="J6" s="148" t="s">
        <v>208</v>
      </c>
      <c r="K6" s="213" t="s">
        <v>210</v>
      </c>
      <c r="L6" s="215"/>
    </row>
    <row r="7" spans="1:12" ht="12.75">
      <c r="A7" s="224"/>
      <c r="B7" s="225"/>
      <c r="C7" s="149">
        <v>2014</v>
      </c>
      <c r="D7" s="149">
        <v>2015</v>
      </c>
      <c r="E7" s="149" t="s">
        <v>236</v>
      </c>
      <c r="F7" s="149">
        <v>2014</v>
      </c>
      <c r="G7" s="149">
        <v>2015</v>
      </c>
      <c r="H7" s="149">
        <v>2014</v>
      </c>
      <c r="I7" s="149">
        <v>2015</v>
      </c>
      <c r="J7" s="149" t="s">
        <v>236</v>
      </c>
      <c r="K7" s="149">
        <v>2014</v>
      </c>
      <c r="L7" s="150">
        <v>2015</v>
      </c>
    </row>
    <row r="8" spans="1:12" ht="15" customHeight="1">
      <c r="A8" s="202" t="s">
        <v>162</v>
      </c>
      <c r="B8" s="203"/>
      <c r="C8" s="22"/>
      <c r="D8" s="22"/>
      <c r="E8" s="22"/>
      <c r="F8" s="22"/>
      <c r="G8" s="22"/>
      <c r="H8" s="22"/>
      <c r="I8" s="22"/>
      <c r="J8" s="22"/>
      <c r="K8" s="22"/>
      <c r="L8" s="22"/>
    </row>
    <row r="9" spans="1:12" ht="15">
      <c r="A9" s="204" t="s">
        <v>271</v>
      </c>
      <c r="B9" s="203"/>
      <c r="C9" s="46">
        <v>801</v>
      </c>
      <c r="D9" s="46">
        <v>461</v>
      </c>
      <c r="E9" s="46">
        <f>(D9/C9-1)*100</f>
        <v>-42.44694132334582</v>
      </c>
      <c r="F9" s="46">
        <f>(C9/C$23)*100</f>
        <v>5.2759847187458835</v>
      </c>
      <c r="G9" s="46">
        <f>(D9/D$23)*100</f>
        <v>2.65262673341389</v>
      </c>
      <c r="H9" s="46">
        <v>565.49681</v>
      </c>
      <c r="I9" s="46">
        <v>342.81135</v>
      </c>
      <c r="J9" s="47">
        <f>(I9/H9-1)*100</f>
        <v>-39.378729651896705</v>
      </c>
      <c r="K9" s="47">
        <f>(H9/H$23)*100</f>
        <v>2.180902015772364</v>
      </c>
      <c r="L9" s="47">
        <f>(I9/I$23)*100</f>
        <v>1.463795496233401</v>
      </c>
    </row>
    <row r="10" spans="1:12" ht="15">
      <c r="A10" s="205" t="s">
        <v>270</v>
      </c>
      <c r="B10" s="206"/>
      <c r="C10" s="48">
        <v>3972</v>
      </c>
      <c r="D10" s="48">
        <v>4129</v>
      </c>
      <c r="E10" s="48">
        <f aca="true" t="shared" si="0" ref="E10:E23">(D10/C10-1)*100</f>
        <v>3.952668680765359</v>
      </c>
      <c r="F10" s="48">
        <f aca="true" t="shared" si="1" ref="F10:F23">(C10/C$23)*100</f>
        <v>26.16256092741404</v>
      </c>
      <c r="G10" s="48">
        <f aca="true" t="shared" si="2" ref="G10:G23">(D10/D$23)*100</f>
        <v>23.75855918062029</v>
      </c>
      <c r="H10" s="48">
        <v>16363.987340000007</v>
      </c>
      <c r="I10" s="48">
        <v>10647.226599999982</v>
      </c>
      <c r="J10" s="48">
        <f aca="true" t="shared" si="3" ref="J10:J23">(I10/H10-1)*100</f>
        <v>-34.935010772258536</v>
      </c>
      <c r="K10" s="48">
        <f aca="true" t="shared" si="4" ref="K10:K23">(H10/H$23)*100</f>
        <v>63.109556667312525</v>
      </c>
      <c r="L10" s="48">
        <f aca="true" t="shared" si="5" ref="L10:L23">(I10/I$23)*100</f>
        <v>45.46337904056105</v>
      </c>
    </row>
    <row r="11" spans="1:12" ht="38.25">
      <c r="A11" s="200" t="s">
        <v>249</v>
      </c>
      <c r="B11" s="75" t="s">
        <v>297</v>
      </c>
      <c r="C11" s="74">
        <v>572</v>
      </c>
      <c r="D11" s="74">
        <v>647</v>
      </c>
      <c r="E11" s="74">
        <f t="shared" si="0"/>
        <v>13.111888111888103</v>
      </c>
      <c r="F11" s="74">
        <f t="shared" si="1"/>
        <v>3.7676195494664735</v>
      </c>
      <c r="G11" s="74">
        <f t="shared" si="2"/>
        <v>3.7228839403878244</v>
      </c>
      <c r="H11" s="74">
        <v>2130.642919999999</v>
      </c>
      <c r="I11" s="74">
        <v>1417.8333799999996</v>
      </c>
      <c r="J11" s="74">
        <f t="shared" si="3"/>
        <v>-33.45513850814569</v>
      </c>
      <c r="K11" s="74">
        <f t="shared" si="4"/>
        <v>8.217063928475765</v>
      </c>
      <c r="L11" s="74">
        <f t="shared" si="5"/>
        <v>6.054111440748328</v>
      </c>
    </row>
    <row r="12" spans="1:12" ht="25.5">
      <c r="A12" s="201"/>
      <c r="B12" s="73" t="s">
        <v>298</v>
      </c>
      <c r="C12" s="49">
        <v>178</v>
      </c>
      <c r="D12" s="49">
        <v>156</v>
      </c>
      <c r="E12" s="49">
        <f t="shared" si="0"/>
        <v>-12.35955056179775</v>
      </c>
      <c r="F12" s="49">
        <f t="shared" si="1"/>
        <v>1.1724410486101964</v>
      </c>
      <c r="G12" s="49">
        <f t="shared" si="2"/>
        <v>0.897635076816848</v>
      </c>
      <c r="H12" s="49">
        <v>5672.771530000002</v>
      </c>
      <c r="I12" s="49">
        <v>2103.3542</v>
      </c>
      <c r="J12" s="49">
        <f t="shared" si="3"/>
        <v>-62.92192997943636</v>
      </c>
      <c r="K12" s="49">
        <f t="shared" si="4"/>
        <v>21.877681086818303</v>
      </c>
      <c r="L12" s="49">
        <f t="shared" si="5"/>
        <v>8.98126740828041</v>
      </c>
    </row>
    <row r="13" spans="1:12" ht="12.75">
      <c r="A13" s="201"/>
      <c r="B13" s="73" t="s">
        <v>299</v>
      </c>
      <c r="C13" s="49">
        <v>825</v>
      </c>
      <c r="D13" s="49">
        <v>893</v>
      </c>
      <c r="E13" s="59">
        <f t="shared" si="0"/>
        <v>8.242424242424251</v>
      </c>
      <c r="F13" s="59">
        <f t="shared" si="1"/>
        <v>5.434066657884337</v>
      </c>
      <c r="G13" s="59">
        <f t="shared" si="2"/>
        <v>5.138385407675931</v>
      </c>
      <c r="H13" s="49">
        <v>2196.4009800000003</v>
      </c>
      <c r="I13" s="49">
        <v>2426.062339999998</v>
      </c>
      <c r="J13" s="50">
        <f t="shared" si="3"/>
        <v>10.456258310356326</v>
      </c>
      <c r="K13" s="50">
        <f t="shared" si="4"/>
        <v>8.470667278788712</v>
      </c>
      <c r="L13" s="50">
        <f t="shared" si="5"/>
        <v>10.359222723732639</v>
      </c>
    </row>
    <row r="14" spans="1:12" ht="15">
      <c r="A14" s="204" t="s">
        <v>272</v>
      </c>
      <c r="B14" s="203"/>
      <c r="C14" s="46">
        <v>3500</v>
      </c>
      <c r="D14" s="46">
        <v>5218</v>
      </c>
      <c r="E14" s="46">
        <f t="shared" si="0"/>
        <v>49.08571428571429</v>
      </c>
      <c r="F14" s="46">
        <f t="shared" si="1"/>
        <v>23.05361612435779</v>
      </c>
      <c r="G14" s="46">
        <f t="shared" si="2"/>
        <v>30.024742505322514</v>
      </c>
      <c r="H14" s="46">
        <v>2597.3788099999965</v>
      </c>
      <c r="I14" s="46">
        <v>5576.676839999959</v>
      </c>
      <c r="J14" s="47">
        <f t="shared" si="3"/>
        <v>114.70402463166192</v>
      </c>
      <c r="K14" s="47">
        <f t="shared" si="4"/>
        <v>10.017083354463868</v>
      </c>
      <c r="L14" s="47">
        <f t="shared" si="5"/>
        <v>23.81226421570072</v>
      </c>
    </row>
    <row r="15" spans="1:12" ht="15">
      <c r="A15" s="205" t="s">
        <v>273</v>
      </c>
      <c r="B15" s="206"/>
      <c r="C15" s="48">
        <f>C16+C17</f>
        <v>6909</v>
      </c>
      <c r="D15" s="48">
        <f>D16+D17</f>
        <v>7568</v>
      </c>
      <c r="E15" s="48">
        <f t="shared" si="0"/>
        <v>9.538283398465763</v>
      </c>
      <c r="F15" s="48">
        <f t="shared" si="1"/>
        <v>45.50783822948228</v>
      </c>
      <c r="G15" s="48">
        <f t="shared" si="2"/>
        <v>43.546809367627596</v>
      </c>
      <c r="H15" s="48">
        <f>H16+H17</f>
        <v>6402.628869999994</v>
      </c>
      <c r="I15" s="48">
        <f>I16+I17</f>
        <v>6851.470349999963</v>
      </c>
      <c r="J15" s="51">
        <f t="shared" si="3"/>
        <v>7.010268580505263</v>
      </c>
      <c r="K15" s="51">
        <f t="shared" si="4"/>
        <v>24.69245796245132</v>
      </c>
      <c r="L15" s="51">
        <f t="shared" si="5"/>
        <v>29.255599153606287</v>
      </c>
    </row>
    <row r="16" spans="1:12" ht="12.75">
      <c r="A16" s="200" t="s">
        <v>249</v>
      </c>
      <c r="B16" s="73" t="s">
        <v>300</v>
      </c>
      <c r="C16" s="52">
        <v>5982</v>
      </c>
      <c r="D16" s="52">
        <v>6490</v>
      </c>
      <c r="E16" s="49">
        <f t="shared" si="0"/>
        <v>8.49214309595454</v>
      </c>
      <c r="F16" s="49">
        <f t="shared" si="1"/>
        <v>39.40192333025952</v>
      </c>
      <c r="G16" s="49">
        <f t="shared" si="2"/>
        <v>37.34392082398297</v>
      </c>
      <c r="H16" s="52">
        <v>5498.192839999994</v>
      </c>
      <c r="I16" s="52">
        <v>5872.212399999963</v>
      </c>
      <c r="J16" s="52">
        <f t="shared" si="3"/>
        <v>6.802590794541308</v>
      </c>
      <c r="K16" s="52">
        <f t="shared" si="4"/>
        <v>21.20439874428499</v>
      </c>
      <c r="L16" s="52">
        <f t="shared" si="5"/>
        <v>25.074193325413162</v>
      </c>
    </row>
    <row r="17" spans="1:12" ht="12.75">
      <c r="A17" s="201"/>
      <c r="B17" s="73" t="s">
        <v>301</v>
      </c>
      <c r="C17" s="52">
        <v>927</v>
      </c>
      <c r="D17" s="52">
        <v>1078</v>
      </c>
      <c r="E17" s="59">
        <f t="shared" si="0"/>
        <v>16.28910463861921</v>
      </c>
      <c r="F17" s="59">
        <f t="shared" si="1"/>
        <v>6.105914899222764</v>
      </c>
      <c r="G17" s="59">
        <f t="shared" si="2"/>
        <v>6.202888543644629</v>
      </c>
      <c r="H17" s="52">
        <v>904.4360299999997</v>
      </c>
      <c r="I17" s="52">
        <v>979.2579500000004</v>
      </c>
      <c r="J17" s="50">
        <f t="shared" si="3"/>
        <v>8.272770822719288</v>
      </c>
      <c r="K17" s="50">
        <f t="shared" si="4"/>
        <v>3.4880592181663306</v>
      </c>
      <c r="L17" s="50">
        <f t="shared" si="5"/>
        <v>4.1814058281931255</v>
      </c>
    </row>
    <row r="18" spans="1:12" ht="15">
      <c r="A18" s="226" t="s">
        <v>163</v>
      </c>
      <c r="B18" s="227"/>
      <c r="C18" s="51"/>
      <c r="D18" s="51"/>
      <c r="E18" s="48"/>
      <c r="F18" s="48"/>
      <c r="G18" s="48"/>
      <c r="H18" s="51"/>
      <c r="I18" s="51"/>
      <c r="J18" s="51"/>
      <c r="K18" s="51"/>
      <c r="L18" s="51"/>
    </row>
    <row r="19" spans="1:12" ht="15">
      <c r="A19" s="205" t="s">
        <v>274</v>
      </c>
      <c r="B19" s="206"/>
      <c r="C19" s="53">
        <v>12210</v>
      </c>
      <c r="D19" s="53">
        <v>13824</v>
      </c>
      <c r="E19" s="54">
        <f t="shared" si="0"/>
        <v>13.218673218673228</v>
      </c>
      <c r="F19" s="54">
        <f t="shared" si="1"/>
        <v>80.42418653668818</v>
      </c>
      <c r="G19" s="54">
        <f t="shared" si="2"/>
        <v>79.5442775763853</v>
      </c>
      <c r="H19" s="54">
        <v>7495.256179999976</v>
      </c>
      <c r="I19" s="54">
        <v>8971.147249999894</v>
      </c>
      <c r="J19" s="53">
        <f t="shared" si="3"/>
        <v>19.691002342763465</v>
      </c>
      <c r="K19" s="53">
        <f t="shared" si="4"/>
        <v>28.906298006689408</v>
      </c>
      <c r="L19" s="53">
        <f t="shared" si="5"/>
        <v>38.30656406386925</v>
      </c>
    </row>
    <row r="20" spans="1:12" ht="15" customHeight="1">
      <c r="A20" s="205" t="s">
        <v>275</v>
      </c>
      <c r="B20" s="206"/>
      <c r="C20" s="53">
        <v>1604</v>
      </c>
      <c r="D20" s="53">
        <v>1999</v>
      </c>
      <c r="E20" s="54">
        <f t="shared" si="0"/>
        <v>24.62593516209477</v>
      </c>
      <c r="F20" s="54">
        <f t="shared" si="1"/>
        <v>10.565142932419972</v>
      </c>
      <c r="G20" s="54">
        <f t="shared" si="2"/>
        <v>11.502387939467173</v>
      </c>
      <c r="H20" s="54">
        <v>3195.650039999997</v>
      </c>
      <c r="I20" s="54">
        <v>4121.25303</v>
      </c>
      <c r="J20" s="53">
        <f t="shared" si="3"/>
        <v>28.96446664729295</v>
      </c>
      <c r="K20" s="53">
        <f t="shared" si="4"/>
        <v>12.3243836051684</v>
      </c>
      <c r="L20" s="53">
        <f t="shared" si="5"/>
        <v>17.597642622253485</v>
      </c>
    </row>
    <row r="21" spans="1:12" ht="15">
      <c r="A21" s="205" t="s">
        <v>276</v>
      </c>
      <c r="B21" s="206"/>
      <c r="C21" s="53">
        <v>1121</v>
      </c>
      <c r="D21" s="53">
        <v>1348</v>
      </c>
      <c r="E21" s="54">
        <f t="shared" si="0"/>
        <v>20.249776984834966</v>
      </c>
      <c r="F21" s="54">
        <f t="shared" si="1"/>
        <v>7.383743907258595</v>
      </c>
      <c r="G21" s="54">
        <f t="shared" si="2"/>
        <v>7.7564877150584035</v>
      </c>
      <c r="H21" s="54">
        <v>5628.817220000003</v>
      </c>
      <c r="I21" s="54">
        <v>6288.736709999995</v>
      </c>
      <c r="J21" s="53">
        <f t="shared" si="3"/>
        <v>11.72394597670008</v>
      </c>
      <c r="K21" s="53">
        <f t="shared" si="4"/>
        <v>21.708166349359605</v>
      </c>
      <c r="L21" s="53">
        <f t="shared" si="5"/>
        <v>26.852741232446498</v>
      </c>
    </row>
    <row r="22" spans="1:12" ht="15">
      <c r="A22" s="216" t="s">
        <v>277</v>
      </c>
      <c r="B22" s="217"/>
      <c r="C22" s="55">
        <v>247</v>
      </c>
      <c r="D22" s="55">
        <v>208</v>
      </c>
      <c r="E22" s="58">
        <f t="shared" si="0"/>
        <v>-15.789473684210531</v>
      </c>
      <c r="F22" s="58">
        <f t="shared" si="1"/>
        <v>1.62692662363325</v>
      </c>
      <c r="G22" s="58">
        <f t="shared" si="2"/>
        <v>1.1968467690891307</v>
      </c>
      <c r="H22" s="54">
        <v>9609.768390000005</v>
      </c>
      <c r="I22" s="54">
        <v>4038.210239999995</v>
      </c>
      <c r="J22" s="55">
        <f t="shared" si="3"/>
        <v>-57.978069021911224</v>
      </c>
      <c r="K22" s="55">
        <f t="shared" si="4"/>
        <v>37.0611520387826</v>
      </c>
      <c r="L22" s="55">
        <f t="shared" si="5"/>
        <v>17.243052081430772</v>
      </c>
    </row>
    <row r="23" spans="1:12" ht="15.75" customHeight="1" thickBot="1">
      <c r="A23" s="218" t="s">
        <v>278</v>
      </c>
      <c r="B23" s="219"/>
      <c r="C23" s="56">
        <v>15182</v>
      </c>
      <c r="D23" s="56">
        <v>17379</v>
      </c>
      <c r="E23" s="57">
        <f t="shared" si="0"/>
        <v>14.471084178632587</v>
      </c>
      <c r="F23" s="57">
        <f t="shared" si="1"/>
        <v>100</v>
      </c>
      <c r="G23" s="57">
        <f t="shared" si="2"/>
        <v>100</v>
      </c>
      <c r="H23" s="56">
        <v>25929.491829999977</v>
      </c>
      <c r="I23" s="56">
        <v>23419.347229999883</v>
      </c>
      <c r="J23" s="56">
        <f t="shared" si="3"/>
        <v>-9.680654817522882</v>
      </c>
      <c r="K23" s="56">
        <f t="shared" si="4"/>
        <v>100</v>
      </c>
      <c r="L23" s="56">
        <f t="shared" si="5"/>
        <v>100</v>
      </c>
    </row>
    <row r="24" spans="1:12" ht="15">
      <c r="A24" s="191" t="s">
        <v>214</v>
      </c>
      <c r="B24" s="196"/>
      <c r="C24" s="196"/>
      <c r="D24" s="196"/>
      <c r="E24" s="196"/>
      <c r="F24" s="196"/>
      <c r="G24" s="196"/>
      <c r="H24" s="196"/>
      <c r="I24" s="196"/>
      <c r="J24" s="196"/>
      <c r="K24" s="196"/>
      <c r="L24" s="196"/>
    </row>
    <row r="25" spans="1:12" ht="15">
      <c r="A25" s="191" t="s">
        <v>215</v>
      </c>
      <c r="B25" s="196"/>
      <c r="C25" s="196"/>
      <c r="D25" s="196"/>
      <c r="E25" s="196"/>
      <c r="F25" s="196"/>
      <c r="G25" s="196"/>
      <c r="H25" s="196"/>
      <c r="I25" s="196"/>
      <c r="J25" s="196"/>
      <c r="K25" s="196"/>
      <c r="L25" s="196"/>
    </row>
    <row r="26" spans="1:12" ht="15">
      <c r="A26" s="191" t="s">
        <v>285</v>
      </c>
      <c r="B26" s="191"/>
      <c r="C26" s="191"/>
      <c r="D26" s="191"/>
      <c r="E26" s="191"/>
      <c r="F26" s="191"/>
      <c r="G26" s="191"/>
      <c r="H26" s="191"/>
      <c r="I26" s="191"/>
      <c r="J26" s="97"/>
      <c r="K26" s="97"/>
      <c r="L26" s="97"/>
    </row>
    <row r="27" spans="1:12" ht="15">
      <c r="A27" s="191" t="s">
        <v>266</v>
      </c>
      <c r="B27" s="196"/>
      <c r="C27" s="196"/>
      <c r="D27" s="196"/>
      <c r="E27" s="196"/>
      <c r="F27" s="196"/>
      <c r="G27" s="196"/>
      <c r="H27" s="196"/>
      <c r="I27" s="196"/>
      <c r="J27" s="196"/>
      <c r="K27" s="196"/>
      <c r="L27" s="196"/>
    </row>
    <row r="28" spans="1:12" ht="15">
      <c r="A28" s="191" t="s">
        <v>269</v>
      </c>
      <c r="B28" s="196"/>
      <c r="C28" s="196"/>
      <c r="D28" s="196"/>
      <c r="E28" s="196"/>
      <c r="F28" s="196"/>
      <c r="G28" s="196"/>
      <c r="H28" s="196"/>
      <c r="I28" s="196"/>
      <c r="J28" s="196"/>
      <c r="K28" s="196"/>
      <c r="L28" s="196"/>
    </row>
  </sheetData>
  <sheetProtection/>
  <mergeCells count="31">
    <mergeCell ref="A21:B21"/>
    <mergeCell ref="A22:B22"/>
    <mergeCell ref="A23:B23"/>
    <mergeCell ref="A4:B7"/>
    <mergeCell ref="A15:B15"/>
    <mergeCell ref="A16:A17"/>
    <mergeCell ref="A18:B18"/>
    <mergeCell ref="A19:B19"/>
    <mergeCell ref="A20:B20"/>
    <mergeCell ref="H5:I5"/>
    <mergeCell ref="H6:I6"/>
    <mergeCell ref="K5:L5"/>
    <mergeCell ref="F5:G5"/>
    <mergeCell ref="F6:G6"/>
    <mergeCell ref="K6:L6"/>
    <mergeCell ref="A26:I26"/>
    <mergeCell ref="A27:L27"/>
    <mergeCell ref="A28:L28"/>
    <mergeCell ref="A1:L1"/>
    <mergeCell ref="A2:L2"/>
    <mergeCell ref="A3:L3"/>
    <mergeCell ref="A24:L24"/>
    <mergeCell ref="A25:L25"/>
    <mergeCell ref="A11:A13"/>
    <mergeCell ref="A8:B8"/>
    <mergeCell ref="A9:B9"/>
    <mergeCell ref="A10:B10"/>
    <mergeCell ref="A14:B14"/>
    <mergeCell ref="C4:G4"/>
    <mergeCell ref="H4:L4"/>
    <mergeCell ref="C5:D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5"/>
  </sheetPr>
  <dimension ref="A1:Q108"/>
  <sheetViews>
    <sheetView zoomScalePageLayoutView="0" workbookViewId="0" topLeftCell="A1">
      <selection activeCell="A1" sqref="A1:E1"/>
    </sheetView>
  </sheetViews>
  <sheetFormatPr defaultColWidth="11.421875" defaultRowHeight="15"/>
  <cols>
    <col min="1" max="1" width="11.7109375" style="29" customWidth="1"/>
    <col min="2" max="2" width="11.00390625" style="29" bestFit="1" customWidth="1"/>
    <col min="3" max="3" width="12.00390625" style="29" bestFit="1" customWidth="1"/>
    <col min="4" max="4" width="12.00390625" style="92" customWidth="1"/>
    <col min="5" max="12" width="11.421875" style="29" customWidth="1"/>
    <col min="13" max="13" width="13.00390625" style="29" customWidth="1"/>
    <col min="14" max="14" width="14.28125" style="29" customWidth="1"/>
    <col min="15" max="16384" width="11.421875" style="29" customWidth="1"/>
  </cols>
  <sheetData>
    <row r="1" spans="1:5" s="92" customFormat="1" ht="15.75">
      <c r="A1" s="121" t="s">
        <v>308</v>
      </c>
      <c r="B1" s="197" t="s">
        <v>151</v>
      </c>
      <c r="C1" s="197"/>
      <c r="D1" s="197"/>
      <c r="E1" s="197"/>
    </row>
    <row r="2" s="92" customFormat="1" ht="12.75"/>
    <row r="3" spans="1:14" ht="36.75" customHeight="1">
      <c r="A3" s="160" t="s">
        <v>150</v>
      </c>
      <c r="B3" s="161" t="s">
        <v>152</v>
      </c>
      <c r="C3" s="161" t="s">
        <v>153</v>
      </c>
      <c r="D3" s="162" t="s">
        <v>309</v>
      </c>
      <c r="E3" s="92"/>
      <c r="F3" s="92"/>
      <c r="G3" s="92"/>
      <c r="H3" s="92"/>
      <c r="I3" s="92"/>
      <c r="J3" s="92"/>
      <c r="K3" s="92"/>
      <c r="L3" s="92"/>
      <c r="M3" s="92"/>
      <c r="N3" s="92"/>
    </row>
    <row r="4" spans="1:14" ht="12.75">
      <c r="A4" s="151" t="s">
        <v>49</v>
      </c>
      <c r="B4" s="142">
        <v>295123.42999999993</v>
      </c>
      <c r="C4" s="157">
        <v>0.012601693253941367</v>
      </c>
      <c r="D4" s="152">
        <f>C4*100</f>
        <v>1.2601693253941366</v>
      </c>
      <c r="E4" s="92"/>
      <c r="F4" s="92"/>
      <c r="G4" s="92"/>
      <c r="H4" s="92"/>
      <c r="I4" s="92"/>
      <c r="J4" s="92"/>
      <c r="K4" s="92"/>
      <c r="L4" s="92"/>
      <c r="M4" s="92"/>
      <c r="N4" s="92"/>
    </row>
    <row r="5" spans="1:14" ht="12.75">
      <c r="A5" s="151" t="s">
        <v>50</v>
      </c>
      <c r="B5" s="142">
        <v>204634.02999999997</v>
      </c>
      <c r="C5" s="157">
        <v>0.008737819546817531</v>
      </c>
      <c r="D5" s="152">
        <f aca="true" t="shared" si="0" ref="D5:D38">C5*100</f>
        <v>0.8737819546817531</v>
      </c>
      <c r="E5" s="92"/>
      <c r="F5" s="92"/>
      <c r="G5" s="92"/>
      <c r="H5" s="92"/>
      <c r="I5" s="92"/>
      <c r="J5" s="92"/>
      <c r="K5" s="92"/>
      <c r="L5" s="92"/>
      <c r="M5" s="92"/>
      <c r="N5" s="92"/>
    </row>
    <row r="6" spans="1:14" ht="12.75">
      <c r="A6" s="151" t="s">
        <v>51</v>
      </c>
      <c r="B6" s="142">
        <v>86267.35999999997</v>
      </c>
      <c r="C6" s="157">
        <v>0.003683593703649118</v>
      </c>
      <c r="D6" s="152">
        <f t="shared" si="0"/>
        <v>0.3683593703649118</v>
      </c>
      <c r="E6" s="92"/>
      <c r="F6" s="92"/>
      <c r="G6" s="92"/>
      <c r="H6" s="92"/>
      <c r="I6" s="92"/>
      <c r="J6" s="92"/>
      <c r="K6" s="92"/>
      <c r="L6" s="92"/>
      <c r="M6" s="92"/>
      <c r="N6" s="92"/>
    </row>
    <row r="7" spans="1:14" ht="12.75" customHeight="1">
      <c r="A7" s="151" t="s">
        <v>52</v>
      </c>
      <c r="B7" s="142">
        <v>16468.690000000002</v>
      </c>
      <c r="C7" s="157">
        <v>0.0007032087546361592</v>
      </c>
      <c r="D7" s="152">
        <f t="shared" si="0"/>
        <v>0.07032087546361591</v>
      </c>
      <c r="E7" s="92"/>
      <c r="F7" s="92"/>
      <c r="G7" s="92"/>
      <c r="H7" s="92"/>
      <c r="I7" s="92"/>
      <c r="J7" s="92"/>
      <c r="K7" s="92"/>
      <c r="L7" s="92"/>
      <c r="M7" s="92"/>
      <c r="N7" s="92"/>
    </row>
    <row r="8" spans="1:14" ht="12.75" customHeight="1">
      <c r="A8" s="151" t="s">
        <v>53</v>
      </c>
      <c r="B8" s="142">
        <v>89582.68</v>
      </c>
      <c r="C8" s="157">
        <v>0.003825157000330297</v>
      </c>
      <c r="D8" s="152">
        <f t="shared" si="0"/>
        <v>0.3825157000330297</v>
      </c>
      <c r="E8" s="92"/>
      <c r="F8" s="92"/>
      <c r="G8" s="92"/>
      <c r="H8" s="92"/>
      <c r="I8" s="92"/>
      <c r="J8" s="92"/>
      <c r="K8" s="92"/>
      <c r="L8" s="92"/>
      <c r="M8" s="92"/>
      <c r="N8" s="92"/>
    </row>
    <row r="9" spans="1:14" ht="12.75">
      <c r="A9" s="151" t="s">
        <v>54</v>
      </c>
      <c r="B9" s="142">
        <v>469131.82000000076</v>
      </c>
      <c r="C9" s="157">
        <v>0.02003180598471374</v>
      </c>
      <c r="D9" s="152">
        <f t="shared" si="0"/>
        <v>2.003180598471374</v>
      </c>
      <c r="E9" s="92"/>
      <c r="F9" s="92"/>
      <c r="G9" s="92"/>
      <c r="H9" s="92"/>
      <c r="I9" s="92"/>
      <c r="J9" s="92"/>
      <c r="K9" s="92"/>
      <c r="L9" s="92"/>
      <c r="M9" s="92"/>
      <c r="N9" s="92"/>
    </row>
    <row r="10" spans="1:14" ht="12.75" customHeight="1">
      <c r="A10" s="151" t="s">
        <v>55</v>
      </c>
      <c r="B10" s="142">
        <v>159931.09000000008</v>
      </c>
      <c r="C10" s="157">
        <v>0.006829015703526118</v>
      </c>
      <c r="D10" s="152">
        <f t="shared" si="0"/>
        <v>0.6829015703526118</v>
      </c>
      <c r="E10" s="92"/>
      <c r="F10" s="92"/>
      <c r="G10" s="92"/>
      <c r="H10" s="92"/>
      <c r="I10" s="92"/>
      <c r="J10" s="92"/>
      <c r="K10" s="92"/>
      <c r="L10" s="92"/>
      <c r="M10" s="92"/>
      <c r="N10" s="92"/>
    </row>
    <row r="11" spans="1:14" ht="12.75" customHeight="1">
      <c r="A11" s="151" t="s">
        <v>56</v>
      </c>
      <c r="B11" s="142">
        <v>136293.39</v>
      </c>
      <c r="C11" s="157">
        <v>0.005819692097370243</v>
      </c>
      <c r="D11" s="152">
        <f t="shared" si="0"/>
        <v>0.5819692097370244</v>
      </c>
      <c r="E11" s="92"/>
      <c r="F11" s="92"/>
      <c r="G11" s="92"/>
      <c r="H11" s="92"/>
      <c r="I11" s="92"/>
      <c r="J11" s="92"/>
      <c r="K11" s="92"/>
      <c r="L11" s="92"/>
      <c r="M11" s="92"/>
      <c r="N11" s="92"/>
    </row>
    <row r="12" spans="1:14" ht="12.75" customHeight="1">
      <c r="A12" s="151" t="s">
        <v>57</v>
      </c>
      <c r="B12" s="142">
        <v>34764.100000000006</v>
      </c>
      <c r="C12" s="157">
        <v>0.0014844179753852253</v>
      </c>
      <c r="D12" s="152">
        <f t="shared" si="0"/>
        <v>0.14844179753852252</v>
      </c>
      <c r="E12" s="92"/>
      <c r="F12" s="92"/>
      <c r="G12" s="92"/>
      <c r="H12" s="92"/>
      <c r="I12" s="92"/>
      <c r="J12" s="92"/>
      <c r="K12" s="92"/>
      <c r="L12" s="92"/>
      <c r="M12" s="92"/>
      <c r="N12" s="92"/>
    </row>
    <row r="13" spans="1:14" ht="12.75" customHeight="1">
      <c r="A13" s="151" t="s">
        <v>58</v>
      </c>
      <c r="B13" s="142">
        <v>172867.82999999996</v>
      </c>
      <c r="C13" s="157">
        <v>0.007381411117153534</v>
      </c>
      <c r="D13" s="152">
        <f t="shared" si="0"/>
        <v>0.7381411117153535</v>
      </c>
      <c r="E13" s="92"/>
      <c r="F13" s="92"/>
      <c r="G13" s="92"/>
      <c r="H13" s="92"/>
      <c r="I13" s="92"/>
      <c r="J13" s="92"/>
      <c r="K13" s="92"/>
      <c r="L13" s="92"/>
      <c r="M13" s="92"/>
      <c r="N13" s="92"/>
    </row>
    <row r="14" spans="1:14" ht="12.75">
      <c r="A14" s="151" t="s">
        <v>59</v>
      </c>
      <c r="B14" s="142">
        <v>81817.23999999999</v>
      </c>
      <c r="C14" s="157">
        <v>0.003493574743842269</v>
      </c>
      <c r="D14" s="152">
        <f t="shared" si="0"/>
        <v>0.34935747438422693</v>
      </c>
      <c r="E14" s="92"/>
      <c r="F14" s="92"/>
      <c r="G14" s="92"/>
      <c r="H14" s="92"/>
      <c r="I14" s="92"/>
      <c r="J14" s="92"/>
      <c r="K14" s="92"/>
      <c r="L14" s="92"/>
      <c r="M14" s="92"/>
      <c r="N14" s="92"/>
    </row>
    <row r="15" spans="1:14" ht="12.75">
      <c r="A15" s="151" t="s">
        <v>60</v>
      </c>
      <c r="B15" s="142">
        <v>99504.11000000002</v>
      </c>
      <c r="C15" s="157">
        <v>0.004248799465791111</v>
      </c>
      <c r="D15" s="152">
        <f t="shared" si="0"/>
        <v>0.42487994657911105</v>
      </c>
      <c r="E15" s="92"/>
      <c r="F15" s="92"/>
      <c r="G15" s="92"/>
      <c r="H15" s="92"/>
      <c r="I15" s="92"/>
      <c r="J15" s="92"/>
      <c r="K15" s="92"/>
      <c r="L15" s="92"/>
      <c r="M15" s="92"/>
      <c r="N15" s="92"/>
    </row>
    <row r="16" spans="1:14" ht="12.75">
      <c r="A16" s="151" t="s">
        <v>61</v>
      </c>
      <c r="B16" s="142">
        <v>368972.03000000014</v>
      </c>
      <c r="C16" s="157">
        <v>0.015755009154454644</v>
      </c>
      <c r="D16" s="152">
        <f t="shared" si="0"/>
        <v>1.5755009154454644</v>
      </c>
      <c r="E16" s="92"/>
      <c r="F16" s="92"/>
      <c r="G16" s="92"/>
      <c r="H16" s="92"/>
      <c r="I16" s="92"/>
      <c r="J16" s="92"/>
      <c r="K16" s="92"/>
      <c r="L16" s="92"/>
      <c r="M16" s="92"/>
      <c r="N16" s="92"/>
    </row>
    <row r="17" spans="1:14" ht="12.75">
      <c r="A17" s="151" t="s">
        <v>62</v>
      </c>
      <c r="B17" s="142">
        <v>337690.80999999994</v>
      </c>
      <c r="C17" s="157">
        <v>0.01441930924391532</v>
      </c>
      <c r="D17" s="152">
        <f t="shared" si="0"/>
        <v>1.441930924391532</v>
      </c>
      <c r="E17" s="92"/>
      <c r="F17" s="92"/>
      <c r="G17" s="92"/>
      <c r="H17" s="92"/>
      <c r="I17" s="92"/>
      <c r="J17" s="92"/>
      <c r="K17" s="92"/>
      <c r="L17" s="92"/>
      <c r="M17" s="92"/>
      <c r="N17" s="92"/>
    </row>
    <row r="18" spans="1:14" ht="12.75">
      <c r="A18" s="151" t="s">
        <v>63</v>
      </c>
      <c r="B18" s="142">
        <v>34341.490000000005</v>
      </c>
      <c r="C18" s="157">
        <v>0.0014663726389439668</v>
      </c>
      <c r="D18" s="152">
        <f t="shared" si="0"/>
        <v>0.14663726389439669</v>
      </c>
      <c r="E18" s="92"/>
      <c r="F18" s="92"/>
      <c r="G18" s="92"/>
      <c r="H18" s="92"/>
      <c r="I18" s="92"/>
      <c r="J18" s="92"/>
      <c r="K18" s="92"/>
      <c r="L18" s="92"/>
      <c r="M18" s="92"/>
      <c r="N18" s="92"/>
    </row>
    <row r="19" spans="1:14" ht="12.75">
      <c r="A19" s="151" t="s">
        <v>64</v>
      </c>
      <c r="B19" s="142">
        <v>255069.9600000001</v>
      </c>
      <c r="C19" s="157">
        <v>0.010891420563304974</v>
      </c>
      <c r="D19" s="152">
        <f t="shared" si="0"/>
        <v>1.0891420563304974</v>
      </c>
      <c r="E19" s="92"/>
      <c r="F19" s="92"/>
      <c r="G19" s="92"/>
      <c r="H19" s="92"/>
      <c r="I19" s="92"/>
      <c r="J19" s="92"/>
      <c r="K19" s="92"/>
      <c r="L19" s="92"/>
      <c r="M19" s="92"/>
      <c r="N19" s="92"/>
    </row>
    <row r="20" spans="1:14" ht="12.75">
      <c r="A20" s="151" t="s">
        <v>65</v>
      </c>
      <c r="B20" s="142">
        <v>268818.6300000001</v>
      </c>
      <c r="C20" s="157">
        <v>0.01147848517552389</v>
      </c>
      <c r="D20" s="152">
        <f t="shared" si="0"/>
        <v>1.1478485175523891</v>
      </c>
      <c r="E20" s="92"/>
      <c r="F20" s="92"/>
      <c r="G20" s="92"/>
      <c r="H20" s="92"/>
      <c r="I20" s="92"/>
      <c r="J20" s="92"/>
      <c r="K20" s="92"/>
      <c r="L20" s="92"/>
      <c r="M20" s="92"/>
      <c r="N20" s="92"/>
    </row>
    <row r="21" spans="1:14" ht="12.75">
      <c r="A21" s="151" t="s">
        <v>66</v>
      </c>
      <c r="B21" s="142">
        <v>115354.68000000001</v>
      </c>
      <c r="C21" s="157">
        <v>0.0049256146581332615</v>
      </c>
      <c r="D21" s="152">
        <f t="shared" si="0"/>
        <v>0.49256146581332616</v>
      </c>
      <c r="E21" s="92"/>
      <c r="F21" s="92"/>
      <c r="G21" s="92"/>
      <c r="H21" s="92"/>
      <c r="I21" s="92"/>
      <c r="J21" s="92"/>
      <c r="K21" s="92"/>
      <c r="L21" s="92"/>
      <c r="M21" s="92"/>
      <c r="N21" s="92"/>
    </row>
    <row r="22" spans="1:14" ht="12.75">
      <c r="A22" s="151" t="s">
        <v>67</v>
      </c>
      <c r="B22" s="142">
        <v>54735.789999999986</v>
      </c>
      <c r="C22" s="157">
        <v>0.0023372039136037126</v>
      </c>
      <c r="D22" s="152">
        <f t="shared" si="0"/>
        <v>0.23372039136037126</v>
      </c>
      <c r="E22" s="92"/>
      <c r="F22" s="92"/>
      <c r="G22" s="92"/>
      <c r="H22" s="92"/>
      <c r="I22" s="92"/>
      <c r="J22" s="92"/>
      <c r="K22" s="92"/>
      <c r="L22" s="92"/>
      <c r="M22" s="92"/>
      <c r="N22" s="92"/>
    </row>
    <row r="23" spans="1:14" ht="12.75">
      <c r="A23" s="151" t="s">
        <v>68</v>
      </c>
      <c r="B23" s="142">
        <v>192051.33</v>
      </c>
      <c r="C23" s="157">
        <v>0.008200541548569924</v>
      </c>
      <c r="D23" s="152">
        <f t="shared" si="0"/>
        <v>0.8200541548569924</v>
      </c>
      <c r="E23" s="92"/>
      <c r="F23" s="92"/>
      <c r="G23" s="92"/>
      <c r="H23" s="92"/>
      <c r="I23" s="92"/>
      <c r="J23" s="92"/>
      <c r="K23" s="92"/>
      <c r="L23" s="92"/>
      <c r="M23" s="92"/>
      <c r="N23" s="92"/>
    </row>
    <row r="24" spans="1:14" ht="12.75">
      <c r="A24" s="151" t="s">
        <v>69</v>
      </c>
      <c r="B24" s="142">
        <v>95655.29000000001</v>
      </c>
      <c r="C24" s="157">
        <v>0.004084455858678538</v>
      </c>
      <c r="D24" s="152">
        <f t="shared" si="0"/>
        <v>0.4084455858678538</v>
      </c>
      <c r="E24" s="92"/>
      <c r="F24" s="92"/>
      <c r="G24" s="92"/>
      <c r="H24" s="92"/>
      <c r="I24" s="92"/>
      <c r="J24" s="92"/>
      <c r="K24" s="92"/>
      <c r="L24" s="92"/>
      <c r="M24" s="92"/>
      <c r="N24" s="92"/>
    </row>
    <row r="25" spans="1:14" ht="12.75">
      <c r="A25" s="151" t="s">
        <v>70</v>
      </c>
      <c r="B25" s="142">
        <v>92492.74999999999</v>
      </c>
      <c r="C25" s="157">
        <v>0.003949416228028677</v>
      </c>
      <c r="D25" s="152">
        <f t="shared" si="0"/>
        <v>0.39494162280286776</v>
      </c>
      <c r="E25" s="92"/>
      <c r="F25" s="92"/>
      <c r="G25" s="92"/>
      <c r="H25" s="92"/>
      <c r="I25" s="92"/>
      <c r="J25" s="92"/>
      <c r="K25" s="92"/>
      <c r="L25" s="92"/>
      <c r="M25" s="92"/>
      <c r="N25" s="92"/>
    </row>
    <row r="26" spans="1:14" ht="12.75">
      <c r="A26" s="151" t="s">
        <v>71</v>
      </c>
      <c r="B26" s="142">
        <v>111772.41</v>
      </c>
      <c r="C26" s="157">
        <v>0.004772652666288708</v>
      </c>
      <c r="D26" s="152">
        <f t="shared" si="0"/>
        <v>0.4772652666288708</v>
      </c>
      <c r="E26" s="92"/>
      <c r="F26" s="92"/>
      <c r="G26" s="92"/>
      <c r="H26" s="92"/>
      <c r="I26" s="92"/>
      <c r="J26" s="92"/>
      <c r="K26" s="92"/>
      <c r="L26" s="92"/>
      <c r="M26" s="92"/>
      <c r="N26" s="92"/>
    </row>
    <row r="27" spans="1:14" ht="12.75">
      <c r="A27" s="151" t="s">
        <v>72</v>
      </c>
      <c r="B27" s="142">
        <v>377424.93999999994</v>
      </c>
      <c r="C27" s="157">
        <v>0.016115946200094062</v>
      </c>
      <c r="D27" s="152">
        <f t="shared" si="0"/>
        <v>1.6115946200094062</v>
      </c>
      <c r="E27" s="92"/>
      <c r="F27" s="92"/>
      <c r="G27" s="92"/>
      <c r="H27" s="92"/>
      <c r="I27" s="92"/>
      <c r="J27" s="92"/>
      <c r="K27" s="92"/>
      <c r="L27" s="92"/>
      <c r="M27" s="92"/>
      <c r="N27" s="92"/>
    </row>
    <row r="28" spans="1:14" ht="12.75">
      <c r="A28" s="151" t="s">
        <v>73</v>
      </c>
      <c r="B28" s="142">
        <v>183777.84999999995</v>
      </c>
      <c r="C28" s="157">
        <v>0.007847266116989927</v>
      </c>
      <c r="D28" s="152">
        <f t="shared" si="0"/>
        <v>0.7847266116989927</v>
      </c>
      <c r="E28" s="92"/>
      <c r="F28" s="92"/>
      <c r="G28" s="92"/>
      <c r="H28" s="92"/>
      <c r="I28" s="92"/>
      <c r="J28" s="92"/>
      <c r="K28" s="92"/>
      <c r="L28" s="92"/>
      <c r="M28" s="92"/>
      <c r="N28" s="92"/>
    </row>
    <row r="29" spans="1:14" ht="12.75">
      <c r="A29" s="151" t="s">
        <v>74</v>
      </c>
      <c r="B29" s="142">
        <v>139229.24</v>
      </c>
      <c r="C29" s="157">
        <v>0.005945052124324334</v>
      </c>
      <c r="D29" s="152">
        <f t="shared" si="0"/>
        <v>0.5945052124324334</v>
      </c>
      <c r="E29" s="92"/>
      <c r="F29" s="92"/>
      <c r="G29" s="92"/>
      <c r="H29" s="92"/>
      <c r="I29" s="92"/>
      <c r="J29" s="92"/>
      <c r="K29" s="92"/>
      <c r="L29" s="92"/>
      <c r="M29" s="92"/>
      <c r="N29" s="92"/>
    </row>
    <row r="30" spans="1:14" ht="12.75">
      <c r="A30" s="151" t="s">
        <v>75</v>
      </c>
      <c r="B30" s="142">
        <v>150447.56999999992</v>
      </c>
      <c r="C30" s="157">
        <v>0.006424071880503934</v>
      </c>
      <c r="D30" s="152">
        <f t="shared" si="0"/>
        <v>0.6424071880503933</v>
      </c>
      <c r="E30" s="92"/>
      <c r="F30" s="92"/>
      <c r="G30" s="92"/>
      <c r="H30" s="92"/>
      <c r="I30" s="92"/>
      <c r="J30" s="92"/>
      <c r="K30" s="92"/>
      <c r="L30" s="92"/>
      <c r="M30" s="92"/>
      <c r="N30" s="92"/>
    </row>
    <row r="31" spans="1:14" ht="12.75">
      <c r="A31" s="151" t="s">
        <v>76</v>
      </c>
      <c r="B31" s="142">
        <v>217700.45000000007</v>
      </c>
      <c r="C31" s="157">
        <v>0.009295752262519453</v>
      </c>
      <c r="D31" s="152">
        <f t="shared" si="0"/>
        <v>0.9295752262519453</v>
      </c>
      <c r="E31" s="92"/>
      <c r="F31" s="92"/>
      <c r="G31" s="92"/>
      <c r="H31" s="92"/>
      <c r="I31" s="92"/>
      <c r="J31" s="92"/>
      <c r="K31" s="92"/>
      <c r="L31" s="92"/>
      <c r="M31" s="92"/>
      <c r="N31" s="92"/>
    </row>
    <row r="32" spans="1:14" ht="12.75">
      <c r="A32" s="151" t="s">
        <v>77</v>
      </c>
      <c r="B32" s="142">
        <v>75680.74</v>
      </c>
      <c r="C32" s="157">
        <v>0.0032315477992082525</v>
      </c>
      <c r="D32" s="152">
        <f t="shared" si="0"/>
        <v>0.32315477992082525</v>
      </c>
      <c r="E32" s="92"/>
      <c r="F32" s="92"/>
      <c r="G32" s="92"/>
      <c r="H32" s="92"/>
      <c r="I32" s="92"/>
      <c r="J32" s="92"/>
      <c r="K32" s="92"/>
      <c r="L32" s="92"/>
      <c r="M32" s="92"/>
      <c r="N32" s="92"/>
    </row>
    <row r="33" spans="1:14" ht="12.75">
      <c r="A33" s="151" t="s">
        <v>78</v>
      </c>
      <c r="B33" s="142">
        <v>115044.19</v>
      </c>
      <c r="C33" s="157">
        <v>0.004912356816360358</v>
      </c>
      <c r="D33" s="152">
        <f t="shared" si="0"/>
        <v>0.4912356816360358</v>
      </c>
      <c r="E33" s="92"/>
      <c r="F33" s="92"/>
      <c r="G33" s="92"/>
      <c r="H33" s="92"/>
      <c r="I33" s="92"/>
      <c r="J33" s="92"/>
      <c r="K33" s="92"/>
      <c r="L33" s="92"/>
      <c r="M33" s="92"/>
      <c r="N33" s="92"/>
    </row>
    <row r="34" spans="1:14" ht="12.75">
      <c r="A34" s="151" t="s">
        <v>79</v>
      </c>
      <c r="B34" s="142">
        <v>169164.6</v>
      </c>
      <c r="C34" s="157">
        <v>0.007223284164953254</v>
      </c>
      <c r="D34" s="152">
        <f t="shared" si="0"/>
        <v>0.7223284164953254</v>
      </c>
      <c r="E34" s="92"/>
      <c r="F34" s="92"/>
      <c r="G34" s="92"/>
      <c r="H34" s="92"/>
      <c r="I34" s="92"/>
      <c r="J34" s="92"/>
      <c r="K34" s="92"/>
      <c r="L34" s="92"/>
      <c r="M34" s="92"/>
      <c r="N34" s="92"/>
    </row>
    <row r="35" spans="1:14" ht="12.75">
      <c r="A35" s="151" t="s">
        <v>80</v>
      </c>
      <c r="B35" s="142">
        <v>271885.86000000016</v>
      </c>
      <c r="C35" s="157">
        <v>0.011609455094107742</v>
      </c>
      <c r="D35" s="152">
        <f t="shared" si="0"/>
        <v>1.1609455094107741</v>
      </c>
      <c r="E35" s="92"/>
      <c r="F35" s="92"/>
      <c r="G35" s="92"/>
      <c r="H35" s="92"/>
      <c r="I35" s="92"/>
      <c r="J35" s="92"/>
      <c r="K35" s="92"/>
      <c r="L35" s="92"/>
      <c r="M35" s="92"/>
      <c r="N35" s="92"/>
    </row>
    <row r="36" spans="1:14" ht="12.75">
      <c r="A36" s="151" t="s">
        <v>81</v>
      </c>
      <c r="B36" s="142">
        <v>47180.82999999999</v>
      </c>
      <c r="C36" s="157">
        <v>0.002014609098052142</v>
      </c>
      <c r="D36" s="152">
        <f t="shared" si="0"/>
        <v>0.2014609098052142</v>
      </c>
      <c r="E36" s="92"/>
      <c r="F36" s="92"/>
      <c r="G36" s="92"/>
      <c r="H36" s="92"/>
      <c r="I36" s="92"/>
      <c r="J36" s="92"/>
      <c r="K36" s="92"/>
      <c r="L36" s="92"/>
      <c r="M36" s="92"/>
      <c r="N36" s="92"/>
    </row>
    <row r="37" spans="1:14" ht="12.75">
      <c r="A37" s="151" t="s">
        <v>82</v>
      </c>
      <c r="B37" s="142">
        <v>337985.29</v>
      </c>
      <c r="C37" s="157">
        <v>0.01443188346287659</v>
      </c>
      <c r="D37" s="152">
        <f t="shared" si="0"/>
        <v>1.4431883462876591</v>
      </c>
      <c r="E37" s="92"/>
      <c r="F37" s="92"/>
      <c r="G37" s="92"/>
      <c r="H37" s="92"/>
      <c r="I37" s="92"/>
      <c r="J37" s="92"/>
      <c r="K37" s="92"/>
      <c r="L37" s="92"/>
      <c r="M37" s="92"/>
      <c r="N37" s="92"/>
    </row>
    <row r="38" spans="1:14" ht="12.75">
      <c r="A38" s="151" t="s">
        <v>83</v>
      </c>
      <c r="B38" s="142">
        <v>171733.64000000004</v>
      </c>
      <c r="C38" s="157">
        <v>0.007332981500868285</v>
      </c>
      <c r="D38" s="152">
        <f t="shared" si="0"/>
        <v>0.7332981500868285</v>
      </c>
      <c r="E38" s="92"/>
      <c r="F38" s="92"/>
      <c r="G38" s="92"/>
      <c r="H38" s="92"/>
      <c r="I38" s="92"/>
      <c r="J38" s="92"/>
      <c r="K38" s="92"/>
      <c r="L38" s="92"/>
      <c r="M38" s="92"/>
      <c r="N38" s="92"/>
    </row>
    <row r="39" spans="1:17" ht="12.75">
      <c r="A39" s="153" t="s">
        <v>84</v>
      </c>
      <c r="B39" s="163">
        <v>814596.2200000003</v>
      </c>
      <c r="C39" s="158">
        <v>0.03478304548798496</v>
      </c>
      <c r="D39" s="154">
        <f>C39*100</f>
        <v>3.4783045487984956</v>
      </c>
      <c r="E39" s="92"/>
      <c r="F39" s="92"/>
      <c r="G39" s="92"/>
      <c r="H39" s="92"/>
      <c r="I39" s="92"/>
      <c r="J39" s="92"/>
      <c r="K39" s="92"/>
      <c r="L39" s="92"/>
      <c r="M39" s="92"/>
      <c r="N39" s="92"/>
      <c r="O39" s="92"/>
      <c r="P39" s="92"/>
      <c r="Q39" s="92"/>
    </row>
    <row r="40" spans="1:17" ht="12.75">
      <c r="A40" s="153" t="s">
        <v>85</v>
      </c>
      <c r="B40" s="163">
        <v>89501.38</v>
      </c>
      <c r="C40" s="158">
        <v>0.0038216855115991402</v>
      </c>
      <c r="D40" s="154">
        <f aca="true" t="shared" si="1" ref="D40:D79">C40*100</f>
        <v>0.38216855115991405</v>
      </c>
      <c r="E40" s="92"/>
      <c r="F40" s="92"/>
      <c r="G40" s="92"/>
      <c r="H40" s="92"/>
      <c r="I40" s="92"/>
      <c r="J40" s="92"/>
      <c r="K40" s="92"/>
      <c r="L40" s="92"/>
      <c r="M40" s="92"/>
      <c r="N40" s="92"/>
      <c r="O40" s="92"/>
      <c r="P40" s="92"/>
      <c r="Q40" s="92"/>
    </row>
    <row r="41" spans="1:17" ht="12.75">
      <c r="A41" s="153" t="s">
        <v>86</v>
      </c>
      <c r="B41" s="163">
        <v>208793.39</v>
      </c>
      <c r="C41" s="158">
        <v>0.008915423130689926</v>
      </c>
      <c r="D41" s="154">
        <f t="shared" si="1"/>
        <v>0.8915423130689927</v>
      </c>
      <c r="E41" s="92"/>
      <c r="F41" s="92"/>
      <c r="G41" s="92"/>
      <c r="H41" s="92"/>
      <c r="I41" s="92"/>
      <c r="J41" s="92"/>
      <c r="K41" s="92"/>
      <c r="L41" s="92"/>
      <c r="M41" s="92"/>
      <c r="N41" s="92"/>
      <c r="O41" s="92"/>
      <c r="P41" s="92"/>
      <c r="Q41" s="92"/>
    </row>
    <row r="42" spans="1:17" ht="12.75">
      <c r="A42" s="153" t="s">
        <v>87</v>
      </c>
      <c r="B42" s="163">
        <v>425136.50999999995</v>
      </c>
      <c r="C42" s="158">
        <v>0.01815321775729964</v>
      </c>
      <c r="D42" s="154">
        <f t="shared" si="1"/>
        <v>1.8153217757299638</v>
      </c>
      <c r="E42" s="99"/>
      <c r="F42" s="92"/>
      <c r="G42" s="92"/>
      <c r="H42" s="92"/>
      <c r="I42" s="92"/>
      <c r="J42" s="92"/>
      <c r="K42" s="92"/>
      <c r="L42" s="92"/>
      <c r="M42" s="92"/>
      <c r="N42" s="92"/>
      <c r="O42" s="92"/>
      <c r="P42" s="92"/>
      <c r="Q42" s="92"/>
    </row>
    <row r="43" spans="1:17" ht="12.75">
      <c r="A43" s="153" t="s">
        <v>88</v>
      </c>
      <c r="B43" s="163">
        <v>89947.14999999997</v>
      </c>
      <c r="C43" s="158">
        <v>0.0038407197739815237</v>
      </c>
      <c r="D43" s="154">
        <f t="shared" si="1"/>
        <v>0.38407197739815235</v>
      </c>
      <c r="E43" s="27"/>
      <c r="F43" s="92"/>
      <c r="G43" s="92"/>
      <c r="H43" s="92"/>
      <c r="I43" s="92"/>
      <c r="J43" s="92"/>
      <c r="K43" s="92"/>
      <c r="L43" s="92"/>
      <c r="M43" s="92"/>
      <c r="N43" s="92"/>
      <c r="O43" s="92"/>
      <c r="P43" s="92"/>
      <c r="Q43" s="92"/>
    </row>
    <row r="44" spans="1:5" ht="12.75">
      <c r="A44" s="153" t="s">
        <v>89</v>
      </c>
      <c r="B44" s="163">
        <v>66144.25</v>
      </c>
      <c r="C44" s="158">
        <v>0.0028243421710435236</v>
      </c>
      <c r="D44" s="154">
        <f t="shared" si="1"/>
        <v>0.28243421710435235</v>
      </c>
      <c r="E44" s="27"/>
    </row>
    <row r="45" spans="1:5" ht="12.75">
      <c r="A45" s="153" t="s">
        <v>90</v>
      </c>
      <c r="B45" s="163">
        <v>51518.35</v>
      </c>
      <c r="C45" s="158">
        <v>0.0021998200673162085</v>
      </c>
      <c r="D45" s="154">
        <f t="shared" si="1"/>
        <v>0.21998200673162085</v>
      </c>
      <c r="E45" s="27"/>
    </row>
    <row r="46" spans="1:5" ht="12.75">
      <c r="A46" s="153" t="s">
        <v>91</v>
      </c>
      <c r="B46" s="163">
        <v>568346.04</v>
      </c>
      <c r="C46" s="158">
        <v>0.024268227223342764</v>
      </c>
      <c r="D46" s="154">
        <f t="shared" si="1"/>
        <v>2.4268227223342764</v>
      </c>
      <c r="E46" s="27"/>
    </row>
    <row r="47" spans="1:5" ht="12.75">
      <c r="A47" s="153" t="s">
        <v>92</v>
      </c>
      <c r="B47" s="163">
        <v>130342.43999999992</v>
      </c>
      <c r="C47" s="158">
        <v>0.005565588089194601</v>
      </c>
      <c r="D47" s="154">
        <f t="shared" si="1"/>
        <v>0.5565588089194601</v>
      </c>
      <c r="E47" s="27"/>
    </row>
    <row r="48" spans="1:5" ht="12.75">
      <c r="A48" s="153" t="s">
        <v>93</v>
      </c>
      <c r="B48" s="163">
        <v>317420.81999999995</v>
      </c>
      <c r="C48" s="158">
        <v>0.013553785973734911</v>
      </c>
      <c r="D48" s="154">
        <f t="shared" si="1"/>
        <v>1.355378597373491</v>
      </c>
      <c r="E48" s="27"/>
    </row>
    <row r="49" spans="1:5" ht="12.75">
      <c r="A49" s="153" t="s">
        <v>94</v>
      </c>
      <c r="B49" s="163">
        <v>128565.7199999999</v>
      </c>
      <c r="C49" s="158">
        <v>0.005489722610001225</v>
      </c>
      <c r="D49" s="154">
        <f t="shared" si="1"/>
        <v>0.5489722610001224</v>
      </c>
      <c r="E49" s="27"/>
    </row>
    <row r="50" spans="1:5" ht="12.75">
      <c r="A50" s="153" t="s">
        <v>95</v>
      </c>
      <c r="B50" s="163">
        <v>59448.37</v>
      </c>
      <c r="C50" s="158">
        <v>0.002538429846748564</v>
      </c>
      <c r="D50" s="154">
        <f t="shared" si="1"/>
        <v>0.2538429846748564</v>
      </c>
      <c r="E50" s="27"/>
    </row>
    <row r="51" spans="1:5" ht="12.75">
      <c r="A51" s="153" t="s">
        <v>96</v>
      </c>
      <c r="B51" s="163">
        <v>140189.75999999992</v>
      </c>
      <c r="C51" s="158">
        <v>0.005986066077043286</v>
      </c>
      <c r="D51" s="154">
        <f t="shared" si="1"/>
        <v>0.5986066077043286</v>
      </c>
      <c r="E51" s="27"/>
    </row>
    <row r="52" spans="1:5" ht="12.75">
      <c r="A52" s="153" t="s">
        <v>97</v>
      </c>
      <c r="B52" s="163">
        <v>40483.78</v>
      </c>
      <c r="C52" s="158">
        <v>0.0017286468150632653</v>
      </c>
      <c r="D52" s="154">
        <f t="shared" si="1"/>
        <v>0.17286468150632653</v>
      </c>
      <c r="E52" s="27"/>
    </row>
    <row r="53" spans="1:5" ht="12.75">
      <c r="A53" s="153" t="s">
        <v>98</v>
      </c>
      <c r="B53" s="163">
        <v>225015.43000000008</v>
      </c>
      <c r="C53" s="158">
        <v>0.009608099994852043</v>
      </c>
      <c r="D53" s="154">
        <f t="shared" si="1"/>
        <v>0.9608099994852043</v>
      </c>
      <c r="E53" s="27"/>
    </row>
    <row r="54" spans="1:5" ht="12.75">
      <c r="A54" s="153" t="s">
        <v>99</v>
      </c>
      <c r="B54" s="163">
        <v>181643.50999999998</v>
      </c>
      <c r="C54" s="158">
        <v>0.0077561303573533</v>
      </c>
      <c r="D54" s="154">
        <f t="shared" si="1"/>
        <v>0.7756130357353299</v>
      </c>
      <c r="E54" s="27"/>
    </row>
    <row r="55" spans="1:10" ht="12.75">
      <c r="A55" s="153" t="s">
        <v>100</v>
      </c>
      <c r="B55" s="163">
        <v>156707.01</v>
      </c>
      <c r="C55" s="158">
        <v>0.006691348330975696</v>
      </c>
      <c r="D55" s="154">
        <f t="shared" si="1"/>
        <v>0.6691348330975696</v>
      </c>
      <c r="E55" s="27"/>
      <c r="J55" s="103"/>
    </row>
    <row r="56" spans="1:5" ht="12.75">
      <c r="A56" s="153" t="s">
        <v>101</v>
      </c>
      <c r="B56" s="163">
        <v>191669.03999999995</v>
      </c>
      <c r="C56" s="158">
        <v>0.008184217865580573</v>
      </c>
      <c r="D56" s="154">
        <f t="shared" si="1"/>
        <v>0.8184217865580573</v>
      </c>
      <c r="E56" s="27"/>
    </row>
    <row r="57" spans="1:5" ht="12.75">
      <c r="A57" s="153" t="s">
        <v>102</v>
      </c>
      <c r="B57" s="163">
        <v>112420.25</v>
      </c>
      <c r="C57" s="158">
        <v>0.004800315264807685</v>
      </c>
      <c r="D57" s="154">
        <f t="shared" si="1"/>
        <v>0.48003152648076847</v>
      </c>
      <c r="E57" s="27"/>
    </row>
    <row r="58" spans="1:5" ht="12.75">
      <c r="A58" s="153" t="s">
        <v>103</v>
      </c>
      <c r="B58" s="163">
        <v>328127.1700000002</v>
      </c>
      <c r="C58" s="158">
        <v>0.014010944317853298</v>
      </c>
      <c r="D58" s="154">
        <f t="shared" si="1"/>
        <v>1.4010944317853298</v>
      </c>
      <c r="E58" s="27"/>
    </row>
    <row r="59" spans="1:5" ht="12.75">
      <c r="A59" s="153" t="s">
        <v>104</v>
      </c>
      <c r="B59" s="163">
        <v>60272.139999999985</v>
      </c>
      <c r="C59" s="158">
        <v>0.002573604610242601</v>
      </c>
      <c r="D59" s="154">
        <f t="shared" si="1"/>
        <v>0.2573604610242601</v>
      </c>
      <c r="E59" s="27"/>
    </row>
    <row r="60" spans="1:5" ht="12.75">
      <c r="A60" s="153" t="s">
        <v>105</v>
      </c>
      <c r="B60" s="163">
        <v>226496.38000000006</v>
      </c>
      <c r="C60" s="158">
        <v>0.009671336172421626</v>
      </c>
      <c r="D60" s="154">
        <f t="shared" si="1"/>
        <v>0.9671336172421626</v>
      </c>
      <c r="E60" s="27"/>
    </row>
    <row r="61" spans="1:5" ht="12.75">
      <c r="A61" s="153" t="s">
        <v>106</v>
      </c>
      <c r="B61" s="163">
        <v>596107.67</v>
      </c>
      <c r="C61" s="158">
        <v>0.02545364156163985</v>
      </c>
      <c r="D61" s="154">
        <f t="shared" si="1"/>
        <v>2.545364156163985</v>
      </c>
      <c r="E61" s="27"/>
    </row>
    <row r="62" spans="1:5" ht="12.75">
      <c r="A62" s="153" t="s">
        <v>107</v>
      </c>
      <c r="B62" s="163">
        <v>111241.63000000002</v>
      </c>
      <c r="C62" s="158">
        <v>0.004749988499145737</v>
      </c>
      <c r="D62" s="154">
        <f t="shared" si="1"/>
        <v>0.4749988499145737</v>
      </c>
      <c r="E62" s="27"/>
    </row>
    <row r="63" spans="1:5" ht="12.75">
      <c r="A63" s="153" t="s">
        <v>108</v>
      </c>
      <c r="B63" s="163">
        <v>1348814.4</v>
      </c>
      <c r="C63" s="158">
        <v>0.05759402201749612</v>
      </c>
      <c r="D63" s="154">
        <f t="shared" si="1"/>
        <v>5.759402201749611</v>
      </c>
      <c r="E63" s="27"/>
    </row>
    <row r="64" spans="1:5" ht="12.75">
      <c r="A64" s="153" t="s">
        <v>109</v>
      </c>
      <c r="B64" s="163">
        <v>173181.69999999998</v>
      </c>
      <c r="C64" s="158">
        <v>0.007394813284042199</v>
      </c>
      <c r="D64" s="154">
        <f t="shared" si="1"/>
        <v>0.7394813284042199</v>
      </c>
      <c r="E64" s="27"/>
    </row>
    <row r="65" spans="1:5" ht="12.75">
      <c r="A65" s="153" t="s">
        <v>110</v>
      </c>
      <c r="B65" s="163">
        <v>153005.98000000007</v>
      </c>
      <c r="C65" s="158">
        <v>0.006533315318199877</v>
      </c>
      <c r="D65" s="154">
        <f t="shared" si="1"/>
        <v>0.6533315318199877</v>
      </c>
      <c r="E65" s="27"/>
    </row>
    <row r="66" spans="1:5" ht="12.75">
      <c r="A66" s="153" t="s">
        <v>111</v>
      </c>
      <c r="B66" s="163">
        <v>1024152.1299999998</v>
      </c>
      <c r="C66" s="158">
        <v>0.043731028023192474</v>
      </c>
      <c r="D66" s="154">
        <f t="shared" si="1"/>
        <v>4.373102802319248</v>
      </c>
      <c r="E66" s="27"/>
    </row>
    <row r="67" spans="1:5" ht="12.75">
      <c r="A67" s="153" t="s">
        <v>112</v>
      </c>
      <c r="B67" s="163">
        <v>368505.68</v>
      </c>
      <c r="C67" s="158">
        <v>0.015735096131456173</v>
      </c>
      <c r="D67" s="154">
        <f t="shared" si="1"/>
        <v>1.5735096131456172</v>
      </c>
      <c r="E67" s="27"/>
    </row>
    <row r="68" spans="1:5" ht="12.75">
      <c r="A68" s="153" t="s">
        <v>113</v>
      </c>
      <c r="B68" s="163">
        <v>265919.48000000004</v>
      </c>
      <c r="C68" s="158">
        <v>0.01135469222896873</v>
      </c>
      <c r="D68" s="154">
        <f t="shared" si="1"/>
        <v>1.135469222896873</v>
      </c>
      <c r="E68" s="27"/>
    </row>
    <row r="69" spans="1:5" ht="12.75">
      <c r="A69" s="153" t="s">
        <v>114</v>
      </c>
      <c r="B69" s="163">
        <v>235100.57999999996</v>
      </c>
      <c r="C69" s="158">
        <v>0.010038733261482163</v>
      </c>
      <c r="D69" s="154">
        <f t="shared" si="1"/>
        <v>1.0038733261482164</v>
      </c>
      <c r="E69" s="27"/>
    </row>
    <row r="70" spans="1:5" ht="12.75">
      <c r="A70" s="153" t="s">
        <v>115</v>
      </c>
      <c r="B70" s="163">
        <v>117069.39</v>
      </c>
      <c r="C70" s="158">
        <v>0.004998832326549035</v>
      </c>
      <c r="D70" s="154">
        <f t="shared" si="1"/>
        <v>0.49988323265490353</v>
      </c>
      <c r="E70" s="27"/>
    </row>
    <row r="71" spans="1:5" ht="12.75">
      <c r="A71" s="153" t="s">
        <v>116</v>
      </c>
      <c r="B71" s="163">
        <v>387220.3299999999</v>
      </c>
      <c r="C71" s="158">
        <v>0.016534206790528118</v>
      </c>
      <c r="D71" s="154">
        <f t="shared" si="1"/>
        <v>1.6534206790528119</v>
      </c>
      <c r="E71" s="27"/>
    </row>
    <row r="72" spans="1:5" ht="12.75">
      <c r="A72" s="153" t="s">
        <v>117</v>
      </c>
      <c r="B72" s="163">
        <v>224814.3</v>
      </c>
      <c r="C72" s="158">
        <v>0.009599511796469534</v>
      </c>
      <c r="D72" s="154">
        <f t="shared" si="1"/>
        <v>0.9599511796469534</v>
      </c>
      <c r="E72" s="27"/>
    </row>
    <row r="73" spans="1:5" ht="12.75">
      <c r="A73" s="153" t="s">
        <v>118</v>
      </c>
      <c r="B73" s="163">
        <v>902618.6899999991</v>
      </c>
      <c r="C73" s="158">
        <v>0.038541581929480775</v>
      </c>
      <c r="D73" s="154">
        <f t="shared" si="1"/>
        <v>3.8541581929480775</v>
      </c>
      <c r="E73" s="27"/>
    </row>
    <row r="74" spans="1:5" ht="12.75">
      <c r="A74" s="153" t="s">
        <v>119</v>
      </c>
      <c r="B74" s="163">
        <v>87090.02999999998</v>
      </c>
      <c r="C74" s="158">
        <v>0.0037187214974309267</v>
      </c>
      <c r="D74" s="154">
        <f t="shared" si="1"/>
        <v>0.3718721497430927</v>
      </c>
      <c r="E74" s="27"/>
    </row>
    <row r="75" spans="1:5" ht="12.75">
      <c r="A75" s="153" t="s">
        <v>120</v>
      </c>
      <c r="B75" s="163">
        <v>361423.2900000002</v>
      </c>
      <c r="C75" s="158">
        <v>0.015432679931275867</v>
      </c>
      <c r="D75" s="154">
        <f t="shared" si="1"/>
        <v>1.5432679931275866</v>
      </c>
      <c r="E75" s="27"/>
    </row>
    <row r="76" spans="1:5" ht="12.75">
      <c r="A76" s="153" t="s">
        <v>121</v>
      </c>
      <c r="B76" s="163">
        <v>212928.93999999997</v>
      </c>
      <c r="C76" s="158">
        <v>0.009092010033791238</v>
      </c>
      <c r="D76" s="154">
        <f t="shared" si="1"/>
        <v>0.9092010033791238</v>
      </c>
      <c r="E76" s="27"/>
    </row>
    <row r="77" spans="1:5" ht="12.75">
      <c r="A77" s="153" t="s">
        <v>122</v>
      </c>
      <c r="B77" s="163">
        <v>253683.1600000001</v>
      </c>
      <c r="C77" s="158">
        <v>0.010832204566104868</v>
      </c>
      <c r="D77" s="154">
        <f t="shared" si="1"/>
        <v>1.0832204566104868</v>
      </c>
      <c r="E77" s="27"/>
    </row>
    <row r="78" spans="1:5" ht="12.75">
      <c r="A78" s="153" t="s">
        <v>123</v>
      </c>
      <c r="B78" s="163">
        <v>191890.03999999998</v>
      </c>
      <c r="C78" s="158">
        <v>0.008193654507764901</v>
      </c>
      <c r="D78" s="154">
        <f t="shared" si="1"/>
        <v>0.8193654507764901</v>
      </c>
      <c r="E78" s="27"/>
    </row>
    <row r="79" spans="1:5" ht="12.75">
      <c r="A79" s="153" t="s">
        <v>124</v>
      </c>
      <c r="B79" s="163">
        <v>715777.9700000001</v>
      </c>
      <c r="C79" s="158">
        <v>0.030563532064766422</v>
      </c>
      <c r="D79" s="154">
        <f t="shared" si="1"/>
        <v>3.056353206476642</v>
      </c>
      <c r="E79" s="27"/>
    </row>
    <row r="80" spans="1:5" ht="12.75">
      <c r="A80" s="153" t="s">
        <v>125</v>
      </c>
      <c r="B80" s="163">
        <v>715231.8799999999</v>
      </c>
      <c r="C80" s="158">
        <v>0.030540214164628682</v>
      </c>
      <c r="D80" s="154">
        <f>C80*100</f>
        <v>3.0540214164628683</v>
      </c>
      <c r="E80" s="27"/>
    </row>
    <row r="81" spans="1:5" ht="12.75">
      <c r="A81" s="153" t="s">
        <v>126</v>
      </c>
      <c r="B81" s="163">
        <v>197474.11</v>
      </c>
      <c r="C81" s="158">
        <v>0.00843209283591979</v>
      </c>
      <c r="D81" s="154">
        <f aca="true" t="shared" si="2" ref="D81:D103">C81*100</f>
        <v>0.843209283591979</v>
      </c>
      <c r="E81" s="27"/>
    </row>
    <row r="82" spans="1:5" ht="12.75">
      <c r="A82" s="153" t="s">
        <v>127</v>
      </c>
      <c r="B82" s="163">
        <v>651590.0200000001</v>
      </c>
      <c r="C82" s="158">
        <v>0.027822723391936463</v>
      </c>
      <c r="D82" s="154">
        <f t="shared" si="2"/>
        <v>2.7822723391936464</v>
      </c>
      <c r="E82" s="27"/>
    </row>
    <row r="83" spans="1:5" ht="12.75">
      <c r="A83" s="153" t="s">
        <v>128</v>
      </c>
      <c r="B83" s="163">
        <v>138363.7</v>
      </c>
      <c r="C83" s="158">
        <v>0.00590809379275772</v>
      </c>
      <c r="D83" s="154">
        <f t="shared" si="2"/>
        <v>0.590809379275772</v>
      </c>
      <c r="E83" s="27"/>
    </row>
    <row r="84" spans="1:5" ht="12.75">
      <c r="A84" s="153" t="s">
        <v>129</v>
      </c>
      <c r="B84" s="163">
        <v>104968.35</v>
      </c>
      <c r="C84" s="158">
        <v>0.0044821210842946515</v>
      </c>
      <c r="D84" s="154">
        <f t="shared" si="2"/>
        <v>0.44821210842946513</v>
      </c>
      <c r="E84" s="27"/>
    </row>
    <row r="85" spans="1:5" ht="12.75">
      <c r="A85" s="153" t="s">
        <v>130</v>
      </c>
      <c r="B85" s="163">
        <v>203496.41</v>
      </c>
      <c r="C85" s="158">
        <v>0.008689243470429599</v>
      </c>
      <c r="D85" s="154">
        <f t="shared" si="2"/>
        <v>0.86892434704296</v>
      </c>
      <c r="E85" s="27"/>
    </row>
    <row r="86" spans="1:5" ht="12.75">
      <c r="A86" s="153" t="s">
        <v>131</v>
      </c>
      <c r="B86" s="163">
        <v>93198.08000000002</v>
      </c>
      <c r="C86" s="158">
        <v>0.003979533634507732</v>
      </c>
      <c r="D86" s="154">
        <f t="shared" si="2"/>
        <v>0.39795336345077326</v>
      </c>
      <c r="E86" s="27"/>
    </row>
    <row r="87" spans="1:5" ht="12.75">
      <c r="A87" s="153" t="s">
        <v>132</v>
      </c>
      <c r="B87" s="163">
        <v>220509.77000000005</v>
      </c>
      <c r="C87" s="158">
        <v>0.009415709491574978</v>
      </c>
      <c r="D87" s="154">
        <f t="shared" si="2"/>
        <v>0.9415709491574978</v>
      </c>
      <c r="E87" s="27"/>
    </row>
    <row r="88" spans="1:5" ht="12.75">
      <c r="A88" s="153" t="s">
        <v>133</v>
      </c>
      <c r="B88" s="163">
        <v>253192.17000000013</v>
      </c>
      <c r="C88" s="158">
        <v>0.01081123942155246</v>
      </c>
      <c r="D88" s="154">
        <f t="shared" si="2"/>
        <v>1.081123942155246</v>
      </c>
      <c r="E88" s="27"/>
    </row>
    <row r="89" spans="1:5" ht="12.75">
      <c r="A89" s="153" t="s">
        <v>134</v>
      </c>
      <c r="B89" s="163">
        <v>367125.1600000001</v>
      </c>
      <c r="C89" s="158">
        <v>0.015676148288613165</v>
      </c>
      <c r="D89" s="154">
        <f t="shared" si="2"/>
        <v>1.5676148288613165</v>
      </c>
      <c r="E89" s="27"/>
    </row>
    <row r="90" spans="1:5" ht="12.75">
      <c r="A90" s="153" t="s">
        <v>135</v>
      </c>
      <c r="B90" s="163">
        <v>169036.23</v>
      </c>
      <c r="C90" s="158">
        <v>0.007217802799536052</v>
      </c>
      <c r="D90" s="154">
        <f t="shared" si="2"/>
        <v>0.7217802799536052</v>
      </c>
      <c r="E90" s="27"/>
    </row>
    <row r="91" spans="1:5" ht="12.75">
      <c r="A91" s="153" t="s">
        <v>136</v>
      </c>
      <c r="B91" s="163">
        <v>112201.50000000001</v>
      </c>
      <c r="C91" s="158">
        <v>0.004790974697034738</v>
      </c>
      <c r="D91" s="154">
        <f t="shared" si="2"/>
        <v>0.4790974697034738</v>
      </c>
      <c r="E91" s="27"/>
    </row>
    <row r="92" spans="1:5" ht="12.75">
      <c r="A92" s="153" t="s">
        <v>137</v>
      </c>
      <c r="B92" s="163">
        <v>301536.62000000017</v>
      </c>
      <c r="C92" s="158">
        <v>0.012875534789190693</v>
      </c>
      <c r="D92" s="154">
        <f t="shared" si="2"/>
        <v>1.2875534789190692</v>
      </c>
      <c r="E92" s="27"/>
    </row>
    <row r="93" spans="1:5" ht="12.75">
      <c r="A93" s="153" t="s">
        <v>138</v>
      </c>
      <c r="B93" s="163">
        <v>96061.37999999999</v>
      </c>
      <c r="C93" s="158">
        <v>0.0041017957954415825</v>
      </c>
      <c r="D93" s="154">
        <f t="shared" si="2"/>
        <v>0.41017957954415823</v>
      </c>
      <c r="E93" s="27"/>
    </row>
    <row r="94" spans="1:5" ht="12.75">
      <c r="A94" s="153" t="s">
        <v>139</v>
      </c>
      <c r="B94" s="163">
        <v>40153.94999999998</v>
      </c>
      <c r="C94" s="158">
        <v>0.0017145631603498876</v>
      </c>
      <c r="D94" s="154">
        <f t="shared" si="2"/>
        <v>0.17145631603498876</v>
      </c>
      <c r="E94" s="27"/>
    </row>
    <row r="95" spans="1:5" ht="12.75">
      <c r="A95" s="153" t="s">
        <v>140</v>
      </c>
      <c r="B95" s="163">
        <v>255966.17000000013</v>
      </c>
      <c r="C95" s="158">
        <v>0.01092968849584803</v>
      </c>
      <c r="D95" s="154">
        <f t="shared" si="2"/>
        <v>1.092968849584803</v>
      </c>
      <c r="E95" s="27"/>
    </row>
    <row r="96" spans="1:5" ht="12.75">
      <c r="A96" s="153" t="s">
        <v>141</v>
      </c>
      <c r="B96" s="163">
        <v>208415.91000000003</v>
      </c>
      <c r="C96" s="158">
        <v>0.008899304833442237</v>
      </c>
      <c r="D96" s="154">
        <f t="shared" si="2"/>
        <v>0.8899304833442238</v>
      </c>
      <c r="E96" s="27"/>
    </row>
    <row r="97" spans="1:5" ht="12.75">
      <c r="A97" s="153" t="s">
        <v>142</v>
      </c>
      <c r="B97" s="163">
        <v>217267.6</v>
      </c>
      <c r="C97" s="158">
        <v>0.009277269680757072</v>
      </c>
      <c r="D97" s="154">
        <f t="shared" si="2"/>
        <v>0.9277269680757072</v>
      </c>
      <c r="E97" s="27"/>
    </row>
    <row r="98" spans="1:5" ht="12.75">
      <c r="A98" s="153" t="s">
        <v>143</v>
      </c>
      <c r="B98" s="163">
        <v>187086.85999999987</v>
      </c>
      <c r="C98" s="158">
        <v>0.007988559978321857</v>
      </c>
      <c r="D98" s="154">
        <f t="shared" si="2"/>
        <v>0.7988559978321856</v>
      </c>
      <c r="E98" s="27"/>
    </row>
    <row r="99" spans="1:5" ht="12.75">
      <c r="A99" s="153" t="s">
        <v>144</v>
      </c>
      <c r="B99" s="163">
        <v>178403.2300000001</v>
      </c>
      <c r="C99" s="158">
        <v>0.007617771249040958</v>
      </c>
      <c r="D99" s="154">
        <f t="shared" si="2"/>
        <v>0.7617771249040958</v>
      </c>
      <c r="E99" s="27"/>
    </row>
    <row r="100" spans="1:5" ht="12.75">
      <c r="A100" s="153" t="s">
        <v>145</v>
      </c>
      <c r="B100" s="163">
        <v>100616.19999999994</v>
      </c>
      <c r="C100" s="158">
        <v>0.0042962854178579275</v>
      </c>
      <c r="D100" s="154">
        <f t="shared" si="2"/>
        <v>0.42962854178579274</v>
      </c>
      <c r="E100" s="27"/>
    </row>
    <row r="101" spans="1:5" ht="12.75">
      <c r="A101" s="153" t="s">
        <v>146</v>
      </c>
      <c r="B101" s="163">
        <v>92499.84999999996</v>
      </c>
      <c r="C101" s="158">
        <v>0.003949719396171249</v>
      </c>
      <c r="D101" s="154">
        <f t="shared" si="2"/>
        <v>0.39497193961712496</v>
      </c>
      <c r="E101" s="27"/>
    </row>
    <row r="102" spans="1:5" ht="12.75">
      <c r="A102" s="153" t="s">
        <v>147</v>
      </c>
      <c r="B102" s="163">
        <v>40677.08</v>
      </c>
      <c r="C102" s="158">
        <v>0.0017369006744941714</v>
      </c>
      <c r="D102" s="154">
        <f t="shared" si="2"/>
        <v>0.17369006744941715</v>
      </c>
      <c r="E102" s="27"/>
    </row>
    <row r="103" spans="1:5" ht="12.75">
      <c r="A103" s="155" t="s">
        <v>148</v>
      </c>
      <c r="B103" s="164">
        <v>100348.36</v>
      </c>
      <c r="C103" s="159">
        <v>0.004284848719927388</v>
      </c>
      <c r="D103" s="156">
        <f t="shared" si="2"/>
        <v>0.42848487199273877</v>
      </c>
      <c r="E103" s="27"/>
    </row>
    <row r="104" spans="2:4" ht="12.75">
      <c r="B104" s="102"/>
      <c r="C104" s="102"/>
      <c r="D104" s="102"/>
    </row>
    <row r="106" spans="1:9" ht="12.75">
      <c r="A106" s="191" t="s">
        <v>302</v>
      </c>
      <c r="B106" s="191"/>
      <c r="C106" s="191"/>
      <c r="D106" s="191"/>
      <c r="E106" s="191"/>
      <c r="F106" s="191"/>
      <c r="G106" s="191"/>
      <c r="H106" s="191"/>
      <c r="I106" s="191"/>
    </row>
    <row r="107" spans="1:9" ht="12.75">
      <c r="A107" s="95" t="s">
        <v>266</v>
      </c>
      <c r="B107" s="95"/>
      <c r="C107" s="95"/>
      <c r="D107" s="95"/>
      <c r="E107" s="95"/>
      <c r="F107" s="95"/>
      <c r="G107" s="95"/>
      <c r="H107" s="95"/>
      <c r="I107" s="98"/>
    </row>
    <row r="108" spans="1:9" ht="12.75">
      <c r="A108" s="95" t="s">
        <v>269</v>
      </c>
      <c r="B108" s="95"/>
      <c r="C108" s="95"/>
      <c r="D108" s="95"/>
      <c r="E108" s="95"/>
      <c r="F108" s="95"/>
      <c r="G108" s="95"/>
      <c r="H108" s="95"/>
      <c r="I108" s="95"/>
    </row>
  </sheetData>
  <sheetProtection/>
  <mergeCells count="2">
    <mergeCell ref="B1:E1"/>
    <mergeCell ref="A106:I106"/>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4"/>
  </sheetPr>
  <dimension ref="A1:D32"/>
  <sheetViews>
    <sheetView zoomScalePageLayoutView="0" workbookViewId="0" topLeftCell="A1">
      <selection activeCell="A1" sqref="A1:B1"/>
    </sheetView>
  </sheetViews>
  <sheetFormatPr defaultColWidth="11.421875" defaultRowHeight="15"/>
  <cols>
    <col min="1" max="1" width="37.8515625" style="112" customWidth="1"/>
    <col min="2" max="2" width="30.00390625" style="112" customWidth="1"/>
    <col min="3" max="3" width="41.421875" style="112" customWidth="1"/>
    <col min="4" max="4" width="31.140625" style="112" customWidth="1"/>
    <col min="5" max="16384" width="11.421875" style="112" customWidth="1"/>
  </cols>
  <sheetData>
    <row r="1" s="125" customFormat="1" ht="15.75">
      <c r="A1" s="121" t="s">
        <v>313</v>
      </c>
    </row>
    <row r="2" s="125" customFormat="1" ht="12.75"/>
    <row r="3" spans="1:4" s="114" customFormat="1" ht="29.25" customHeight="1">
      <c r="A3" s="166" t="s">
        <v>310</v>
      </c>
      <c r="B3" s="170" t="s">
        <v>154</v>
      </c>
      <c r="C3" s="167" t="s">
        <v>311</v>
      </c>
      <c r="D3" s="170" t="s">
        <v>154</v>
      </c>
    </row>
    <row r="4" spans="1:4" ht="12.75">
      <c r="A4" s="165" t="s">
        <v>155</v>
      </c>
      <c r="B4" s="172">
        <v>16710</v>
      </c>
      <c r="C4" s="171" t="s">
        <v>219</v>
      </c>
      <c r="D4" s="172">
        <v>8442</v>
      </c>
    </row>
    <row r="5" spans="1:4" ht="12.75">
      <c r="A5" s="165" t="s">
        <v>156</v>
      </c>
      <c r="B5" s="172">
        <v>245</v>
      </c>
      <c r="C5" s="171" t="s">
        <v>220</v>
      </c>
      <c r="D5" s="172">
        <v>6193</v>
      </c>
    </row>
    <row r="6" spans="1:4" ht="12.75">
      <c r="A6" s="165" t="s">
        <v>157</v>
      </c>
      <c r="B6" s="172">
        <v>1408</v>
      </c>
      <c r="C6" s="171" t="s">
        <v>221</v>
      </c>
      <c r="D6" s="172">
        <v>4293</v>
      </c>
    </row>
    <row r="7" spans="1:4" ht="12.75">
      <c r="A7" s="165" t="s">
        <v>159</v>
      </c>
      <c r="B7" s="172">
        <v>499</v>
      </c>
      <c r="C7" s="171" t="s">
        <v>222</v>
      </c>
      <c r="D7" s="172">
        <v>2073</v>
      </c>
    </row>
    <row r="8" spans="1:4" ht="12.75">
      <c r="A8" s="169" t="s">
        <v>158</v>
      </c>
      <c r="B8" s="173">
        <v>2139</v>
      </c>
      <c r="C8" s="168" t="s">
        <v>312</v>
      </c>
      <c r="D8" s="174" t="s">
        <v>312</v>
      </c>
    </row>
    <row r="10" spans="1:3" ht="15.75">
      <c r="A10" s="117" t="s">
        <v>286</v>
      </c>
      <c r="B10" s="121"/>
      <c r="C10" s="116"/>
    </row>
    <row r="11" spans="1:3" ht="15.75">
      <c r="A11" s="117" t="s">
        <v>269</v>
      </c>
      <c r="B11" s="121"/>
      <c r="C11" s="116"/>
    </row>
    <row r="14" ht="12.75">
      <c r="B14" s="175"/>
    </row>
    <row r="26" ht="12.75">
      <c r="B26" s="117"/>
    </row>
    <row r="27" spans="2:3" ht="15">
      <c r="B27" s="117"/>
      <c r="C27" s="116"/>
    </row>
    <row r="28" ht="15">
      <c r="C28" s="116"/>
    </row>
    <row r="32" ht="12.75">
      <c r="B32" s="115"/>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6"/>
  </sheetPr>
  <dimension ref="A1:D19"/>
  <sheetViews>
    <sheetView zoomScalePageLayoutView="0" workbookViewId="0" topLeftCell="A1">
      <selection activeCell="A1" sqref="A1:D2"/>
    </sheetView>
  </sheetViews>
  <sheetFormatPr defaultColWidth="11.421875" defaultRowHeight="15"/>
  <cols>
    <col min="1" max="1" width="32.8515625" style="29" bestFit="1" customWidth="1"/>
    <col min="2" max="4" width="16.8515625" style="29" customWidth="1"/>
    <col min="5" max="16384" width="11.421875" style="29" customWidth="1"/>
  </cols>
  <sheetData>
    <row r="1" spans="1:4" ht="15.75" customHeight="1">
      <c r="A1" s="197" t="s">
        <v>161</v>
      </c>
      <c r="B1" s="197"/>
      <c r="C1" s="197"/>
      <c r="D1" s="197"/>
    </row>
    <row r="2" spans="1:4" ht="15.75" customHeight="1">
      <c r="A2" s="197" t="s">
        <v>174</v>
      </c>
      <c r="B2" s="197"/>
      <c r="C2" s="197"/>
      <c r="D2" s="197"/>
    </row>
    <row r="3" spans="1:4" ht="12.75" customHeight="1">
      <c r="A3" s="126"/>
      <c r="B3" s="126"/>
      <c r="C3" s="126"/>
      <c r="D3" s="126"/>
    </row>
    <row r="4" spans="1:4" ht="15.75" customHeight="1" thickBot="1">
      <c r="A4" s="198" t="s">
        <v>160</v>
      </c>
      <c r="B4" s="198"/>
      <c r="C4" s="198"/>
      <c r="D4" s="198"/>
    </row>
    <row r="5" spans="1:4" ht="12.75">
      <c r="A5" s="176"/>
      <c r="B5" s="177">
        <v>2009</v>
      </c>
      <c r="C5" s="177">
        <v>2014</v>
      </c>
      <c r="D5" s="178">
        <v>2015</v>
      </c>
    </row>
    <row r="6" spans="1:4" ht="12.75">
      <c r="A6" s="35" t="s">
        <v>162</v>
      </c>
      <c r="B6" s="28"/>
      <c r="C6" s="28"/>
      <c r="D6" s="30"/>
    </row>
    <row r="7" spans="1:4" ht="12.75">
      <c r="A7" s="36" t="s">
        <v>165</v>
      </c>
      <c r="B7" s="3">
        <v>54.085839888940306</v>
      </c>
      <c r="C7" s="3">
        <v>55.25667480945866</v>
      </c>
      <c r="D7" s="4">
        <v>67.0863698630137</v>
      </c>
    </row>
    <row r="8" spans="1:4" ht="12.75">
      <c r="A8" s="36" t="s">
        <v>166</v>
      </c>
      <c r="B8" s="3">
        <v>31.50770886992579</v>
      </c>
      <c r="C8" s="3">
        <v>28.868743333668537</v>
      </c>
      <c r="D8" s="4">
        <v>25.11523370327994</v>
      </c>
    </row>
    <row r="9" spans="1:4" ht="12.75">
      <c r="A9" s="36" t="s">
        <v>167</v>
      </c>
      <c r="B9" s="3">
        <v>47.610638967579476</v>
      </c>
      <c r="C9" s="3">
        <v>56.46475673913036</v>
      </c>
      <c r="D9" s="4">
        <v>42.9530226754572</v>
      </c>
    </row>
    <row r="10" spans="1:4" ht="12.75">
      <c r="A10" s="37" t="s">
        <v>168</v>
      </c>
      <c r="B10" s="5">
        <v>35.50586245401997</v>
      </c>
      <c r="C10" s="5">
        <v>45.53984430345529</v>
      </c>
      <c r="D10" s="6">
        <v>41.436919629626956</v>
      </c>
    </row>
    <row r="11" spans="1:4" ht="12.75">
      <c r="A11" s="35" t="s">
        <v>163</v>
      </c>
      <c r="B11" s="7"/>
      <c r="C11" s="7"/>
      <c r="D11" s="8"/>
    </row>
    <row r="12" spans="1:4" ht="12.75">
      <c r="A12" s="36" t="s">
        <v>169</v>
      </c>
      <c r="B12" s="3">
        <v>42.38070755243772</v>
      </c>
      <c r="C12" s="3">
        <v>55.056716249072444</v>
      </c>
      <c r="D12" s="4">
        <v>50.98140723650128</v>
      </c>
    </row>
    <row r="13" spans="1:4" ht="12.75">
      <c r="A13" s="36" t="s">
        <v>170</v>
      </c>
      <c r="B13" s="3">
        <v>33.9962506750862</v>
      </c>
      <c r="C13" s="3">
        <v>38.264842301889466</v>
      </c>
      <c r="D13" s="4">
        <v>36.111746155531215</v>
      </c>
    </row>
    <row r="14" spans="1:4" ht="12.75">
      <c r="A14" s="36" t="s">
        <v>171</v>
      </c>
      <c r="B14" s="3">
        <v>31.100771014455724</v>
      </c>
      <c r="C14" s="3">
        <v>31.561219315263603</v>
      </c>
      <c r="D14" s="4">
        <v>27.758714235268126</v>
      </c>
    </row>
    <row r="15" spans="1:4" ht="12.75">
      <c r="A15" s="36" t="s">
        <v>172</v>
      </c>
      <c r="B15" s="3">
        <v>30.69424911392979</v>
      </c>
      <c r="C15" s="3">
        <v>26.27974903738871</v>
      </c>
      <c r="D15" s="4">
        <v>19.451692372905825</v>
      </c>
    </row>
    <row r="16" spans="1:4" ht="13.5" thickBot="1">
      <c r="A16" s="38" t="s">
        <v>173</v>
      </c>
      <c r="B16" s="19">
        <v>32.19774937784428</v>
      </c>
      <c r="C16" s="19">
        <v>33.95383579797025</v>
      </c>
      <c r="D16" s="20">
        <v>32.336177528077705</v>
      </c>
    </row>
    <row r="17" spans="1:4" s="94" customFormat="1" ht="12.75">
      <c r="A17" s="191" t="s">
        <v>238</v>
      </c>
      <c r="B17" s="191"/>
      <c r="C17" s="191"/>
      <c r="D17" s="191"/>
    </row>
    <row r="18" spans="1:4" s="94" customFormat="1" ht="12.75">
      <c r="A18" s="191" t="s">
        <v>266</v>
      </c>
      <c r="B18" s="191"/>
      <c r="C18" s="191"/>
      <c r="D18" s="191"/>
    </row>
    <row r="19" spans="1:4" s="94" customFormat="1" ht="12.75">
      <c r="A19" s="191" t="s">
        <v>269</v>
      </c>
      <c r="B19" s="191"/>
      <c r="C19" s="191"/>
      <c r="D19" s="191"/>
    </row>
    <row r="20" s="94" customFormat="1" ht="12.75"/>
    <row r="21" s="94" customFormat="1" ht="12.75"/>
  </sheetData>
  <sheetProtection/>
  <mergeCells count="6">
    <mergeCell ref="A2:D2"/>
    <mergeCell ref="A1:D1"/>
    <mergeCell ref="A4:D4"/>
    <mergeCell ref="A19:D19"/>
    <mergeCell ref="A17:D17"/>
    <mergeCell ref="A18:D1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6"/>
  </sheetPr>
  <dimension ref="A1:K27"/>
  <sheetViews>
    <sheetView zoomScalePageLayoutView="0" workbookViewId="0" topLeftCell="A1">
      <selection activeCell="A1" sqref="A1:I2"/>
    </sheetView>
  </sheetViews>
  <sheetFormatPr defaultColWidth="9.421875" defaultRowHeight="15"/>
  <cols>
    <col min="1" max="1" width="33.140625" style="39" bestFit="1" customWidth="1"/>
    <col min="2" max="3" width="18.7109375" style="39" customWidth="1"/>
    <col min="4" max="4" width="18.7109375" style="39" bestFit="1" customWidth="1"/>
    <col min="5" max="8" width="13.28125" style="39" customWidth="1"/>
    <col min="9" max="9" width="9.421875" style="39" customWidth="1"/>
    <col min="10" max="10" width="9.421875" style="100" customWidth="1"/>
    <col min="11" max="16384" width="9.421875" style="39" customWidth="1"/>
  </cols>
  <sheetData>
    <row r="1" spans="1:9" ht="15.75">
      <c r="A1" s="228" t="s">
        <v>179</v>
      </c>
      <c r="B1" s="228"/>
      <c r="C1" s="228"/>
      <c r="D1" s="228"/>
      <c r="E1" s="228"/>
      <c r="F1" s="228"/>
      <c r="G1" s="228"/>
      <c r="H1" s="228"/>
      <c r="I1" s="228"/>
    </row>
    <row r="2" spans="1:9" ht="15.75" customHeight="1">
      <c r="A2" s="228" t="s">
        <v>248</v>
      </c>
      <c r="B2" s="228"/>
      <c r="C2" s="228"/>
      <c r="D2" s="228"/>
      <c r="E2" s="228"/>
      <c r="F2" s="228"/>
      <c r="G2" s="228"/>
      <c r="H2" s="228"/>
      <c r="I2" s="228"/>
    </row>
    <row r="3" spans="1:9" ht="15.75" thickBot="1">
      <c r="A3" s="229" t="s">
        <v>178</v>
      </c>
      <c r="B3" s="229"/>
      <c r="C3" s="229"/>
      <c r="D3" s="229"/>
      <c r="E3" s="230"/>
      <c r="F3" s="230"/>
      <c r="G3" s="230"/>
      <c r="H3" s="230"/>
      <c r="I3" s="230"/>
    </row>
    <row r="4" spans="1:9" ht="27" customHeight="1">
      <c r="A4" s="235"/>
      <c r="B4" s="207" t="s">
        <v>177</v>
      </c>
      <c r="C4" s="207"/>
      <c r="D4" s="207"/>
      <c r="E4" s="207" t="s">
        <v>240</v>
      </c>
      <c r="F4" s="207"/>
      <c r="G4" s="207"/>
      <c r="H4" s="207"/>
      <c r="I4" s="208" t="s">
        <v>164</v>
      </c>
    </row>
    <row r="5" spans="1:9" ht="12.75">
      <c r="A5" s="236"/>
      <c r="B5" s="231" t="s">
        <v>176</v>
      </c>
      <c r="C5" s="179" t="s">
        <v>246</v>
      </c>
      <c r="D5" s="231" t="s">
        <v>244</v>
      </c>
      <c r="E5" s="231" t="s">
        <v>241</v>
      </c>
      <c r="F5" s="231" t="s">
        <v>242</v>
      </c>
      <c r="G5" s="231" t="s">
        <v>243</v>
      </c>
      <c r="H5" s="231" t="s">
        <v>175</v>
      </c>
      <c r="I5" s="215"/>
    </row>
    <row r="6" spans="1:9" ht="12.75">
      <c r="A6" s="236"/>
      <c r="B6" s="232"/>
      <c r="C6" s="180" t="s">
        <v>245</v>
      </c>
      <c r="D6" s="232"/>
      <c r="E6" s="232"/>
      <c r="F6" s="232"/>
      <c r="G6" s="232"/>
      <c r="H6" s="232"/>
      <c r="I6" s="215"/>
    </row>
    <row r="7" spans="1:9" ht="12.75">
      <c r="A7" s="237"/>
      <c r="B7" s="233"/>
      <c r="C7" s="181" t="s">
        <v>247</v>
      </c>
      <c r="D7" s="233"/>
      <c r="E7" s="233"/>
      <c r="F7" s="233"/>
      <c r="G7" s="233"/>
      <c r="H7" s="233"/>
      <c r="I7" s="234"/>
    </row>
    <row r="8" spans="1:9" ht="12.75">
      <c r="A8" s="40" t="s">
        <v>162</v>
      </c>
      <c r="B8" s="9"/>
      <c r="C8" s="9"/>
      <c r="D8" s="9"/>
      <c r="E8" s="9"/>
      <c r="F8" s="9"/>
      <c r="G8" s="9"/>
      <c r="H8" s="9"/>
      <c r="I8" s="13"/>
    </row>
    <row r="9" spans="1:11" ht="12.75">
      <c r="A9" s="36" t="s">
        <v>165</v>
      </c>
      <c r="B9" s="10">
        <v>38.82863340563991</v>
      </c>
      <c r="C9" s="10">
        <v>39.47939262472885</v>
      </c>
      <c r="D9" s="10">
        <v>21.691973969631235</v>
      </c>
      <c r="E9" s="10">
        <v>34.490238611713664</v>
      </c>
      <c r="F9" s="10">
        <v>36.44251626898048</v>
      </c>
      <c r="G9" s="10">
        <v>23.86117136659436</v>
      </c>
      <c r="H9" s="10">
        <v>5.206073752711497</v>
      </c>
      <c r="I9" s="14">
        <f>SUM(B9:D9)</f>
        <v>100</v>
      </c>
      <c r="J9" s="101"/>
      <c r="K9" s="93"/>
    </row>
    <row r="10" spans="1:9" ht="12.75">
      <c r="A10" s="36" t="s">
        <v>166</v>
      </c>
      <c r="B10" s="10">
        <v>45.6284814725115</v>
      </c>
      <c r="C10" s="10">
        <v>29.983046742552677</v>
      </c>
      <c r="D10" s="10">
        <v>24.38847178493582</v>
      </c>
      <c r="E10" s="10">
        <v>35.55340276095907</v>
      </c>
      <c r="F10" s="10">
        <v>21.57907483652216</v>
      </c>
      <c r="G10" s="10">
        <v>22.281424073625576</v>
      </c>
      <c r="H10" s="10">
        <v>20.586098328893193</v>
      </c>
      <c r="I10" s="14">
        <f>SUM(E10:H10)</f>
        <v>100</v>
      </c>
    </row>
    <row r="11" spans="1:9" ht="12.75">
      <c r="A11" s="36" t="s">
        <v>167</v>
      </c>
      <c r="B11" s="10">
        <v>68.9404100402376</v>
      </c>
      <c r="C11" s="10">
        <v>24.698218049434757</v>
      </c>
      <c r="D11" s="10">
        <v>6.361371910327649</v>
      </c>
      <c r="E11" s="10">
        <v>49.01322092354857</v>
      </c>
      <c r="F11" s="10">
        <v>28.875263460433032</v>
      </c>
      <c r="G11" s="10">
        <v>16.439931021268443</v>
      </c>
      <c r="H11" s="10">
        <v>5.671584594749952</v>
      </c>
      <c r="I11" s="14">
        <f>SUM(E11:H11)</f>
        <v>100</v>
      </c>
    </row>
    <row r="12" spans="1:9" ht="12.75">
      <c r="A12" s="36" t="s">
        <v>168</v>
      </c>
      <c r="B12" s="10">
        <v>63.64477335800185</v>
      </c>
      <c r="C12" s="10">
        <v>27.038456455662747</v>
      </c>
      <c r="D12" s="10">
        <v>9.316770186335404</v>
      </c>
      <c r="E12" s="10">
        <v>41.403462402537336</v>
      </c>
      <c r="F12" s="10">
        <v>27.117748116823048</v>
      </c>
      <c r="G12" s="10">
        <v>20.56297079423814</v>
      </c>
      <c r="H12" s="10">
        <v>10.91581868640148</v>
      </c>
      <c r="I12" s="14">
        <f>SUM(E12:H12)</f>
        <v>100</v>
      </c>
    </row>
    <row r="13" spans="1:9" ht="12.75">
      <c r="A13" s="35" t="s">
        <v>163</v>
      </c>
      <c r="B13" s="11"/>
      <c r="C13" s="11"/>
      <c r="D13" s="11"/>
      <c r="E13" s="11"/>
      <c r="F13" s="11"/>
      <c r="G13" s="11"/>
      <c r="H13" s="11"/>
      <c r="I13" s="15"/>
    </row>
    <row r="14" spans="1:9" ht="12.75">
      <c r="A14" s="36" t="s">
        <v>169</v>
      </c>
      <c r="B14" s="10">
        <v>62.11781713046621</v>
      </c>
      <c r="C14" s="10">
        <v>27.546078785688472</v>
      </c>
      <c r="D14" s="10">
        <v>10.33610408384532</v>
      </c>
      <c r="E14" s="10">
        <v>43.50560173473075</v>
      </c>
      <c r="F14" s="10">
        <v>26.700397542464763</v>
      </c>
      <c r="G14" s="10">
        <v>19.681966028189375</v>
      </c>
      <c r="H14" s="10">
        <v>10.112034694615106</v>
      </c>
      <c r="I14" s="14">
        <f>SUM(E14:H14)</f>
        <v>100</v>
      </c>
    </row>
    <row r="15" spans="1:9" ht="12.75">
      <c r="A15" s="36" t="s">
        <v>170</v>
      </c>
      <c r="B15" s="10">
        <v>56.19047619047619</v>
      </c>
      <c r="C15" s="10">
        <v>27.418546365914786</v>
      </c>
      <c r="D15" s="10">
        <v>16.39097744360902</v>
      </c>
      <c r="E15" s="10">
        <v>40.25062656641604</v>
      </c>
      <c r="F15" s="10">
        <v>25.664160401002505</v>
      </c>
      <c r="G15" s="10">
        <v>20.050125313283207</v>
      </c>
      <c r="H15" s="10">
        <v>14.035087719298245</v>
      </c>
      <c r="I15" s="14">
        <f>SUM(E15:H15)</f>
        <v>99.99999999999999</v>
      </c>
    </row>
    <row r="16" spans="1:9" ht="12.75">
      <c r="A16" s="36" t="s">
        <v>171</v>
      </c>
      <c r="B16" s="10">
        <v>51.79372197309417</v>
      </c>
      <c r="C16" s="10">
        <v>25.71001494768311</v>
      </c>
      <c r="D16" s="10">
        <v>22.49626307922272</v>
      </c>
      <c r="E16" s="10">
        <v>32.88490284005979</v>
      </c>
      <c r="F16" s="10">
        <v>27.279521674140508</v>
      </c>
      <c r="G16" s="10">
        <v>21.524663677130047</v>
      </c>
      <c r="H16" s="10">
        <v>18.310911808669655</v>
      </c>
      <c r="I16" s="14">
        <f>SUM(E16:H16)</f>
        <v>100</v>
      </c>
    </row>
    <row r="17" spans="1:9" ht="12.75">
      <c r="A17" s="37" t="s">
        <v>172</v>
      </c>
      <c r="B17" s="12">
        <v>33.17307692307692</v>
      </c>
      <c r="C17" s="12">
        <v>25.48076923076923</v>
      </c>
      <c r="D17" s="12">
        <v>41.34615384615385</v>
      </c>
      <c r="E17" s="12">
        <v>26.923076923076923</v>
      </c>
      <c r="F17" s="12">
        <v>22.596153846153847</v>
      </c>
      <c r="G17" s="12">
        <v>15.865384615384615</v>
      </c>
      <c r="H17" s="12">
        <v>34.61538461538461</v>
      </c>
      <c r="I17" s="16">
        <f>SUM(E17:H17)</f>
        <v>100</v>
      </c>
    </row>
    <row r="18" spans="1:9" ht="13.5" thickBot="1">
      <c r="A18" s="41" t="s">
        <v>173</v>
      </c>
      <c r="B18" s="17">
        <v>61</v>
      </c>
      <c r="C18" s="17">
        <v>27.3653314917127</v>
      </c>
      <c r="D18" s="17">
        <v>12.3388581952118</v>
      </c>
      <c r="E18" s="17">
        <v>42.115561694290975</v>
      </c>
      <c r="F18" s="17">
        <v>26.576887661141804</v>
      </c>
      <c r="G18" s="17">
        <v>19.820441988950275</v>
      </c>
      <c r="H18" s="17">
        <v>11.487108655616943</v>
      </c>
      <c r="I18" s="18">
        <f>SUM(E18:H18)</f>
        <v>100</v>
      </c>
    </row>
    <row r="19" spans="1:9" s="100" customFormat="1" ht="12.75">
      <c r="A19" s="193" t="s">
        <v>239</v>
      </c>
      <c r="B19" s="193"/>
      <c r="C19" s="193"/>
      <c r="D19" s="193"/>
      <c r="E19" s="193"/>
      <c r="F19" s="193"/>
      <c r="G19" s="193"/>
      <c r="H19" s="193"/>
      <c r="I19" s="193"/>
    </row>
    <row r="20" spans="1:9" s="100" customFormat="1" ht="12.75">
      <c r="A20" s="193" t="s">
        <v>287</v>
      </c>
      <c r="B20" s="193"/>
      <c r="C20" s="193"/>
      <c r="D20" s="193"/>
      <c r="E20" s="193"/>
      <c r="F20" s="193"/>
      <c r="G20" s="193"/>
      <c r="H20" s="193"/>
      <c r="I20" s="193"/>
    </row>
    <row r="21" spans="1:9" s="100" customFormat="1" ht="12.75">
      <c r="A21" s="193" t="s">
        <v>269</v>
      </c>
      <c r="B21" s="193"/>
      <c r="C21" s="193"/>
      <c r="D21" s="193"/>
      <c r="E21" s="193"/>
      <c r="F21" s="193"/>
      <c r="G21" s="193"/>
      <c r="H21" s="193"/>
      <c r="I21" s="193"/>
    </row>
    <row r="22" s="100" customFormat="1" ht="12.75"/>
    <row r="26" ht="12.75">
      <c r="B26" s="93"/>
    </row>
    <row r="27" ht="12.75">
      <c r="B27" s="93"/>
    </row>
  </sheetData>
  <sheetProtection/>
  <mergeCells count="16">
    <mergeCell ref="A21:I21"/>
    <mergeCell ref="I4:I7"/>
    <mergeCell ref="E4:H4"/>
    <mergeCell ref="A4:A7"/>
    <mergeCell ref="A2:I2"/>
    <mergeCell ref="A1:I1"/>
    <mergeCell ref="A3:I3"/>
    <mergeCell ref="A19:I19"/>
    <mergeCell ref="A20:I20"/>
    <mergeCell ref="E5:E7"/>
    <mergeCell ref="F5:F7"/>
    <mergeCell ref="G5:G7"/>
    <mergeCell ref="H5:H7"/>
    <mergeCell ref="B4:D4"/>
    <mergeCell ref="B5:B7"/>
    <mergeCell ref="D5:D7"/>
  </mergeCells>
  <printOptions/>
  <pageMargins left="0.7" right="0.7" top="0.75" bottom="0.75" header="0.3" footer="0.3"/>
  <pageSetup orientation="portrait" paperSize="9"/>
  <ignoredErrors>
    <ignoredError sqref="I9:I18" formulaRange="1"/>
  </ignoredErrors>
</worksheet>
</file>

<file path=xl/worksheets/sheet8.xml><?xml version="1.0" encoding="utf-8"?>
<worksheet xmlns="http://schemas.openxmlformats.org/spreadsheetml/2006/main" xmlns:r="http://schemas.openxmlformats.org/officeDocument/2006/relationships">
  <sheetPr>
    <tabColor theme="6"/>
  </sheetPr>
  <dimension ref="A1:M17"/>
  <sheetViews>
    <sheetView zoomScalePageLayoutView="0" workbookViewId="0" topLeftCell="A1">
      <selection activeCell="A1" sqref="A1:E1"/>
    </sheetView>
  </sheetViews>
  <sheetFormatPr defaultColWidth="15.421875" defaultRowHeight="15"/>
  <cols>
    <col min="1" max="16384" width="15.421875" style="122" customWidth="1"/>
  </cols>
  <sheetData>
    <row r="1" spans="1:5" ht="15.75">
      <c r="A1" s="238" t="s">
        <v>288</v>
      </c>
      <c r="B1" s="238"/>
      <c r="C1" s="238"/>
      <c r="D1" s="238"/>
      <c r="E1" s="238"/>
    </row>
    <row r="2" spans="1:4" ht="15.75" thickBot="1">
      <c r="A2" s="239" t="s">
        <v>2</v>
      </c>
      <c r="B2" s="240"/>
      <c r="C2" s="240"/>
      <c r="D2" s="240"/>
    </row>
    <row r="3" spans="1:4" ht="12.75" customHeight="1">
      <c r="A3" s="182" t="s">
        <v>0</v>
      </c>
      <c r="B3" s="183" t="s">
        <v>164</v>
      </c>
      <c r="C3" s="184" t="s">
        <v>223</v>
      </c>
      <c r="D3" s="185" t="s">
        <v>1</v>
      </c>
    </row>
    <row r="4" spans="1:4" ht="12.75">
      <c r="A4" s="186">
        <v>2007</v>
      </c>
      <c r="B4" s="22">
        <v>8</v>
      </c>
      <c r="C4" s="246"/>
      <c r="D4" s="247"/>
    </row>
    <row r="5" spans="1:4" ht="12.75">
      <c r="A5" s="186">
        <v>2008</v>
      </c>
      <c r="B5" s="22">
        <v>288</v>
      </c>
      <c r="C5" s="248"/>
      <c r="D5" s="249"/>
    </row>
    <row r="6" spans="1:4" ht="12.75">
      <c r="A6" s="186">
        <v>2009</v>
      </c>
      <c r="B6" s="22">
        <v>309</v>
      </c>
      <c r="C6" s="248"/>
      <c r="D6" s="249"/>
    </row>
    <row r="7" spans="1:4" ht="12.75">
      <c r="A7" s="186">
        <v>2010</v>
      </c>
      <c r="B7" s="22">
        <v>103</v>
      </c>
      <c r="C7" s="248"/>
      <c r="D7" s="249"/>
    </row>
    <row r="8" spans="1:4" ht="12.75">
      <c r="A8" s="186">
        <v>2011</v>
      </c>
      <c r="B8" s="22">
        <v>46</v>
      </c>
      <c r="C8" s="248"/>
      <c r="D8" s="249"/>
    </row>
    <row r="9" spans="1:4" ht="12.75">
      <c r="A9" s="186">
        <v>2012</v>
      </c>
      <c r="B9" s="22">
        <v>102</v>
      </c>
      <c r="C9" s="248"/>
      <c r="D9" s="249"/>
    </row>
    <row r="10" spans="1:4" ht="12.75">
      <c r="A10" s="186">
        <v>2013</v>
      </c>
      <c r="B10" s="22">
        <v>152</v>
      </c>
      <c r="C10" s="250"/>
      <c r="D10" s="251"/>
    </row>
    <row r="11" spans="1:4" ht="12.75">
      <c r="A11" s="186">
        <v>2014</v>
      </c>
      <c r="B11" s="22">
        <v>195</v>
      </c>
      <c r="C11" s="22">
        <v>122</v>
      </c>
      <c r="D11" s="108">
        <v>73</v>
      </c>
    </row>
    <row r="12" spans="1:4" ht="13.5" thickBot="1">
      <c r="A12" s="23">
        <v>2015</v>
      </c>
      <c r="B12" s="109">
        <v>178</v>
      </c>
      <c r="C12" s="109">
        <v>110</v>
      </c>
      <c r="D12" s="110">
        <v>68</v>
      </c>
    </row>
    <row r="13" spans="1:13" ht="33.75" customHeight="1">
      <c r="A13" s="241" t="s">
        <v>294</v>
      </c>
      <c r="B13" s="242"/>
      <c r="C13" s="242"/>
      <c r="D13" s="242"/>
      <c r="E13" s="119"/>
      <c r="F13" s="119"/>
      <c r="G13" s="119"/>
      <c r="H13" s="119"/>
      <c r="I13" s="119"/>
      <c r="J13" s="119"/>
      <c r="K13" s="119"/>
      <c r="L13" s="120"/>
      <c r="M13" s="120"/>
    </row>
    <row r="14" spans="1:13" ht="36" customHeight="1">
      <c r="A14" s="244" t="s">
        <v>280</v>
      </c>
      <c r="B14" s="245"/>
      <c r="C14" s="245"/>
      <c r="D14" s="245"/>
      <c r="E14" s="119"/>
      <c r="F14" s="119"/>
      <c r="G14" s="119"/>
      <c r="H14" s="119"/>
      <c r="I14" s="119"/>
      <c r="J14" s="119"/>
      <c r="K14" s="119"/>
      <c r="L14" s="120"/>
      <c r="M14" s="120"/>
    </row>
    <row r="15" spans="1:13" ht="41.25" customHeight="1">
      <c r="A15" s="241" t="s">
        <v>264</v>
      </c>
      <c r="B15" s="243"/>
      <c r="C15" s="243"/>
      <c r="D15" s="243"/>
      <c r="E15" s="119"/>
      <c r="F15" s="119"/>
      <c r="G15" s="119"/>
      <c r="H15" s="119"/>
      <c r="I15" s="119"/>
      <c r="J15" s="119"/>
      <c r="K15" s="119"/>
      <c r="L15" s="120"/>
      <c r="M15" s="120"/>
    </row>
    <row r="16" spans="1:11" ht="15">
      <c r="A16" s="241" t="s">
        <v>266</v>
      </c>
      <c r="B16" s="243"/>
      <c r="C16" s="243"/>
      <c r="D16" s="243"/>
      <c r="E16" s="118"/>
      <c r="F16" s="118"/>
      <c r="G16" s="118"/>
      <c r="H16" s="118"/>
      <c r="I16" s="118"/>
      <c r="J16" s="118"/>
      <c r="K16" s="118"/>
    </row>
    <row r="17" spans="1:11" ht="15" customHeight="1">
      <c r="A17" s="241" t="s">
        <v>269</v>
      </c>
      <c r="B17" s="241"/>
      <c r="C17" s="241"/>
      <c r="D17" s="241"/>
      <c r="E17" s="119"/>
      <c r="F17" s="119"/>
      <c r="G17" s="119"/>
      <c r="H17" s="119"/>
      <c r="I17" s="119"/>
      <c r="J17" s="118"/>
      <c r="K17" s="118"/>
    </row>
  </sheetData>
  <sheetProtection/>
  <mergeCells count="8">
    <mergeCell ref="A1:E1"/>
    <mergeCell ref="A2:D2"/>
    <mergeCell ref="A13:D13"/>
    <mergeCell ref="A17:D17"/>
    <mergeCell ref="A15:D15"/>
    <mergeCell ref="A16:D16"/>
    <mergeCell ref="A14:D14"/>
    <mergeCell ref="C4:D10"/>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0" tint="-0.3499799966812134"/>
  </sheetPr>
  <dimension ref="A1:E12"/>
  <sheetViews>
    <sheetView zoomScalePageLayoutView="0" workbookViewId="0" topLeftCell="A1">
      <selection activeCell="A1" sqref="A1:E2"/>
    </sheetView>
  </sheetViews>
  <sheetFormatPr defaultColWidth="11.421875" defaultRowHeight="15"/>
  <cols>
    <col min="1" max="1" width="28.7109375" style="29" customWidth="1"/>
    <col min="2" max="2" width="5.28125" style="62" bestFit="1" customWidth="1"/>
    <col min="3" max="3" width="11.28125" style="29" customWidth="1"/>
    <col min="4" max="4" width="33.7109375" style="29" customWidth="1"/>
    <col min="5" max="5" width="35.7109375" style="29" customWidth="1"/>
    <col min="6" max="16384" width="11.421875" style="29" customWidth="1"/>
  </cols>
  <sheetData>
    <row r="1" spans="1:5" ht="15.75">
      <c r="A1" s="257" t="s">
        <v>180</v>
      </c>
      <c r="B1" s="257"/>
      <c r="C1" s="258"/>
      <c r="D1" s="258"/>
      <c r="E1" s="258"/>
    </row>
    <row r="2" spans="1:5" ht="15.75">
      <c r="A2" s="257" t="s">
        <v>181</v>
      </c>
      <c r="B2" s="257"/>
      <c r="C2" s="258"/>
      <c r="D2" s="258"/>
      <c r="E2" s="258"/>
    </row>
    <row r="3" spans="1:2" ht="13.5" thickBot="1">
      <c r="A3" s="33"/>
      <c r="B3" s="33"/>
    </row>
    <row r="4" spans="1:5" ht="12.75">
      <c r="A4" s="267" t="s">
        <v>182</v>
      </c>
      <c r="B4" s="268"/>
      <c r="C4" s="269"/>
      <c r="D4" s="269" t="s">
        <v>183</v>
      </c>
      <c r="E4" s="270"/>
    </row>
    <row r="5" spans="1:5" ht="36" customHeight="1">
      <c r="A5" s="259" t="s">
        <v>184</v>
      </c>
      <c r="B5" s="260"/>
      <c r="C5" s="261"/>
      <c r="D5" s="261" t="s">
        <v>284</v>
      </c>
      <c r="E5" s="262"/>
    </row>
    <row r="6" spans="1:5" ht="24" customHeight="1">
      <c r="A6" s="259"/>
      <c r="B6" s="260"/>
      <c r="C6" s="261"/>
      <c r="D6" s="261" t="s">
        <v>185</v>
      </c>
      <c r="E6" s="262"/>
    </row>
    <row r="7" spans="1:5" ht="48" customHeight="1">
      <c r="A7" s="263" t="s">
        <v>228</v>
      </c>
      <c r="B7" s="264"/>
      <c r="C7" s="265"/>
      <c r="D7" s="265" t="s">
        <v>289</v>
      </c>
      <c r="E7" s="266"/>
    </row>
    <row r="8" spans="1:5" ht="12.75">
      <c r="A8" s="259" t="s">
        <v>224</v>
      </c>
      <c r="B8" s="273" t="s">
        <v>250</v>
      </c>
      <c r="C8" s="274"/>
      <c r="D8" s="85" t="s">
        <v>186</v>
      </c>
      <c r="E8" s="88" t="s">
        <v>233</v>
      </c>
    </row>
    <row r="9" spans="1:5" ht="12.75">
      <c r="A9" s="259"/>
      <c r="B9" s="275"/>
      <c r="C9" s="276"/>
      <c r="D9" s="63">
        <v>7.74</v>
      </c>
      <c r="E9" s="89">
        <v>7.23</v>
      </c>
    </row>
    <row r="10" spans="1:5" ht="12.75">
      <c r="A10" s="259"/>
      <c r="B10" s="271" t="s">
        <v>249</v>
      </c>
      <c r="C10" s="76" t="s">
        <v>223</v>
      </c>
      <c r="D10" s="77">
        <v>4.84</v>
      </c>
      <c r="E10" s="90">
        <v>4.33</v>
      </c>
    </row>
    <row r="11" spans="1:5" ht="12.75">
      <c r="A11" s="259"/>
      <c r="B11" s="272"/>
      <c r="C11" s="86" t="s">
        <v>1</v>
      </c>
      <c r="D11" s="87">
        <v>2.9</v>
      </c>
      <c r="E11" s="91">
        <v>2.9</v>
      </c>
    </row>
    <row r="12" spans="1:5" ht="75.75" customHeight="1" thickBot="1">
      <c r="A12" s="252" t="s">
        <v>187</v>
      </c>
      <c r="B12" s="253"/>
      <c r="C12" s="254"/>
      <c r="D12" s="255" t="s">
        <v>290</v>
      </c>
      <c r="E12" s="256"/>
    </row>
  </sheetData>
  <sheetProtection/>
  <mergeCells count="14">
    <mergeCell ref="A12:C12"/>
    <mergeCell ref="D12:E12"/>
    <mergeCell ref="A2:E2"/>
    <mergeCell ref="A1:E1"/>
    <mergeCell ref="A5:C6"/>
    <mergeCell ref="D5:E5"/>
    <mergeCell ref="D6:E6"/>
    <mergeCell ref="A7:C7"/>
    <mergeCell ref="D7:E7"/>
    <mergeCell ref="A8:A11"/>
    <mergeCell ref="A4:C4"/>
    <mergeCell ref="D4:E4"/>
    <mergeCell ref="B10:B11"/>
    <mergeCell ref="B8:C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dc:creator>
  <cp:keywords/>
  <dc:description/>
  <cp:lastModifiedBy>SAINT-AMAN, Sylvie (DARES)</cp:lastModifiedBy>
  <cp:lastPrinted>2016-10-14T14:26:56Z</cp:lastPrinted>
  <dcterms:created xsi:type="dcterms:W3CDTF">2016-10-12T09:01:32Z</dcterms:created>
  <dcterms:modified xsi:type="dcterms:W3CDTF">2017-07-26T14:28:12Z</dcterms:modified>
  <cp:category/>
  <cp:version/>
  <cp:contentType/>
  <cp:contentStatus/>
</cp:coreProperties>
</file>